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1070" windowHeight="4020"/>
  </bookViews>
  <sheets>
    <sheet name="Dades Genially" sheetId="9" r:id="rId1"/>
    <sheet name="Dades Genially (2)" sheetId="10" state="hidden" r:id="rId2"/>
    <sheet name="Consum elèctric per municipi" sheetId="3" r:id="rId3"/>
    <sheet name="Potencial de generació FV" sheetId="6" r:id="rId4"/>
    <sheet name="Font de dades" sheetId="7" r:id="rId5"/>
    <sheet name="Consum elèctric desagregat 2022" sheetId="5" r:id="rId6"/>
    <sheet name="Dades consums elèctrics DIBA" sheetId="1" r:id="rId7"/>
    <sheet name="Serie consum elec 2013-2022" sheetId="2" r:id="rId8"/>
  </sheets>
  <calcPr calcId="152511"/>
</workbook>
</file>

<file path=xl/calcChain.xml><?xml version="1.0" encoding="utf-8"?>
<calcChain xmlns="http://schemas.openxmlformats.org/spreadsheetml/2006/main">
  <c r="D12" i="9" l="1"/>
  <c r="D11" i="9"/>
  <c r="D14" i="9" s="1"/>
  <c r="D15" i="9" s="1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E11" i="9"/>
  <c r="E14" i="9" s="1"/>
  <c r="E17" i="9" s="1"/>
  <c r="E16" i="9" s="1"/>
  <c r="F11" i="9"/>
  <c r="F14" i="9" s="1"/>
  <c r="F17" i="9" s="1"/>
  <c r="F16" i="9" s="1"/>
  <c r="G11" i="9"/>
  <c r="G14" i="9" s="1"/>
  <c r="G17" i="9" s="1"/>
  <c r="G16" i="9" s="1"/>
  <c r="H11" i="9"/>
  <c r="H14" i="9" s="1"/>
  <c r="H17" i="9" s="1"/>
  <c r="H16" i="9" s="1"/>
  <c r="I11" i="9"/>
  <c r="I14" i="9" s="1"/>
  <c r="I17" i="9" s="1"/>
  <c r="I16" i="9" s="1"/>
  <c r="J11" i="9"/>
  <c r="J14" i="9" s="1"/>
  <c r="J17" i="9" s="1"/>
  <c r="J16" i="9" s="1"/>
  <c r="K11" i="9"/>
  <c r="K14" i="9" s="1"/>
  <c r="K17" i="9" s="1"/>
  <c r="K16" i="9" s="1"/>
  <c r="L11" i="9"/>
  <c r="L14" i="9" s="1"/>
  <c r="L17" i="9" s="1"/>
  <c r="L16" i="9" s="1"/>
  <c r="M11" i="9"/>
  <c r="M14" i="9" s="1"/>
  <c r="M17" i="9" s="1"/>
  <c r="M16" i="9" s="1"/>
  <c r="N11" i="9"/>
  <c r="N14" i="9" s="1"/>
  <c r="N17" i="9" s="1"/>
  <c r="N16" i="9" s="1"/>
  <c r="O11" i="9"/>
  <c r="O14" i="9" s="1"/>
  <c r="O17" i="9" s="1"/>
  <c r="O16" i="9" s="1"/>
  <c r="P11" i="9"/>
  <c r="P14" i="9" s="1"/>
  <c r="P17" i="9" s="1"/>
  <c r="P16" i="9" s="1"/>
  <c r="Q11" i="9"/>
  <c r="Q14" i="9" s="1"/>
  <c r="Q17" i="9" s="1"/>
  <c r="Q16" i="9" s="1"/>
  <c r="R11" i="9"/>
  <c r="R14" i="9" s="1"/>
  <c r="R17" i="9" s="1"/>
  <c r="R16" i="9" s="1"/>
  <c r="S11" i="9"/>
  <c r="S14" i="9" s="1"/>
  <c r="S17" i="9" s="1"/>
  <c r="S16" i="9" s="1"/>
  <c r="T11" i="9"/>
  <c r="T14" i="9" s="1"/>
  <c r="T17" i="9" s="1"/>
  <c r="T16" i="9" s="1"/>
  <c r="U11" i="9"/>
  <c r="U14" i="9" s="1"/>
  <c r="U17" i="9" s="1"/>
  <c r="U16" i="9" s="1"/>
  <c r="V11" i="9"/>
  <c r="V14" i="9" s="1"/>
  <c r="V17" i="9" s="1"/>
  <c r="V16" i="9" s="1"/>
  <c r="W11" i="9"/>
  <c r="W14" i="9" s="1"/>
  <c r="W17" i="9" s="1"/>
  <c r="W16" i="9" s="1"/>
  <c r="X11" i="9"/>
  <c r="X14" i="9" s="1"/>
  <c r="X17" i="9" s="1"/>
  <c r="X16" i="9" s="1"/>
  <c r="Y11" i="9"/>
  <c r="Y14" i="9" s="1"/>
  <c r="Y17" i="9" s="1"/>
  <c r="Y16" i="9" s="1"/>
  <c r="Z11" i="9"/>
  <c r="Z14" i="9" s="1"/>
  <c r="Z17" i="9" s="1"/>
  <c r="Z16" i="9" s="1"/>
  <c r="D17" i="9" l="1"/>
  <c r="D16" i="9" s="1"/>
  <c r="Z15" i="9"/>
  <c r="X15" i="9"/>
  <c r="V15" i="9"/>
  <c r="T15" i="9"/>
  <c r="R15" i="9"/>
  <c r="P15" i="9"/>
  <c r="N15" i="9"/>
  <c r="L15" i="9"/>
  <c r="J15" i="9"/>
  <c r="H15" i="9"/>
  <c r="F15" i="9"/>
  <c r="Y15" i="9"/>
  <c r="W15" i="9"/>
  <c r="U15" i="9"/>
  <c r="S15" i="9"/>
  <c r="Q15" i="9"/>
  <c r="O15" i="9"/>
  <c r="M15" i="9"/>
  <c r="K15" i="9"/>
  <c r="I15" i="9"/>
  <c r="G15" i="9"/>
  <c r="E15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D9" i="9"/>
  <c r="D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D6" i="9"/>
  <c r="AG34" i="10" l="1"/>
  <c r="AG32" i="10" l="1"/>
  <c r="AH32" i="10"/>
  <c r="AI32" i="10"/>
  <c r="AF32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X58" i="10"/>
  <c r="W58" i="10"/>
  <c r="V58" i="10"/>
  <c r="U58" i="10"/>
  <c r="T58" i="10"/>
  <c r="S58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F26" i="6" l="1"/>
  <c r="C26" i="6" l="1"/>
  <c r="G26" i="6"/>
  <c r="E26" i="6"/>
  <c r="D26" i="6"/>
  <c r="B26" i="6"/>
  <c r="F25" i="6" l="1"/>
  <c r="F24" i="6"/>
  <c r="F22" i="6"/>
  <c r="F21" i="6"/>
  <c r="F20" i="6"/>
  <c r="F19" i="6"/>
  <c r="F18" i="6"/>
  <c r="F16" i="6"/>
  <c r="F15" i="6"/>
  <c r="F13" i="6"/>
  <c r="F12" i="6"/>
  <c r="F11" i="6"/>
  <c r="F9" i="6"/>
  <c r="F8" i="6"/>
  <c r="F5" i="6"/>
</calcChain>
</file>

<file path=xl/sharedStrings.xml><?xml version="1.0" encoding="utf-8"?>
<sst xmlns="http://schemas.openxmlformats.org/spreadsheetml/2006/main" count="5853" uniqueCount="199">
  <si>
    <t>Castellar del Vallès</t>
  </si>
  <si>
    <t>Castellbisbal</t>
  </si>
  <si>
    <t>Gallifa</t>
  </si>
  <si>
    <t>Matadepera</t>
  </si>
  <si>
    <t>Montcada i Reixac</t>
  </si>
  <si>
    <t>Palau-solità i Plegamans</t>
  </si>
  <si>
    <t>Polinyà</t>
  </si>
  <si>
    <t>Rellinars</t>
  </si>
  <si>
    <t>Ripollet</t>
  </si>
  <si>
    <t>Rubí</t>
  </si>
  <si>
    <t>Sabadell</t>
  </si>
  <si>
    <t>Sant Cugat del Vallès</t>
  </si>
  <si>
    <t>Sant Llorenç Savall</t>
  </si>
  <si>
    <t>Sant Quirze del Vallès</t>
  </si>
  <si>
    <t>Barberà del Vallès</t>
  </si>
  <si>
    <t>Santa Perpètua de Mogoda</t>
  </si>
  <si>
    <t>Cerdanyola del Vallès</t>
  </si>
  <si>
    <t>Sentmenat</t>
  </si>
  <si>
    <t>Terrassa</t>
  </si>
  <si>
    <t>Ullastrell</t>
  </si>
  <si>
    <t>Vacarisses</t>
  </si>
  <si>
    <t>Viladecavalls</t>
  </si>
  <si>
    <t>Badia del Vallès</t>
  </si>
  <si>
    <t>Municipi</t>
  </si>
  <si>
    <t>Any</t>
  </si>
  <si>
    <t>Provincia</t>
  </si>
  <si>
    <t>Comarca</t>
  </si>
  <si>
    <t>CDMUN</t>
  </si>
  <si>
    <t>Codi_Sector</t>
  </si>
  <si>
    <t>Descripcio_Sector</t>
  </si>
  <si>
    <t>Consum [kWh]</t>
  </si>
  <si>
    <t>Observacions</t>
  </si>
  <si>
    <t>BARCELONA</t>
  </si>
  <si>
    <t>VALLES OCCIDENTAL</t>
  </si>
  <si>
    <t>CASTELLAR DEL VALLES</t>
  </si>
  <si>
    <t>PRIMARI</t>
  </si>
  <si>
    <t>INDUSTRIAL</t>
  </si>
  <si>
    <t>CONSTRUCCIO I OBRES PUBLIQUES</t>
  </si>
  <si>
    <t>TERCIARI</t>
  </si>
  <si>
    <t>USOS DOMESTICS</t>
  </si>
  <si>
    <t>CASTELLBISBAL</t>
  </si>
  <si>
    <t>Inclou el consum del sector energètic.</t>
  </si>
  <si>
    <t>GALLIFA</t>
  </si>
  <si>
    <t>Dada subjecta a secret estadístic.</t>
  </si>
  <si>
    <t>MATADEPERA</t>
  </si>
  <si>
    <t>MONTCADA I REIXAC</t>
  </si>
  <si>
    <t>TRANSPORT</t>
  </si>
  <si>
    <t>PALAU-SOLITA I PLEGAMANS</t>
  </si>
  <si>
    <t>POLINYA</t>
  </si>
  <si>
    <t>RELLINARS</t>
  </si>
  <si>
    <t>RIPOLLET</t>
  </si>
  <si>
    <t>RUBI</t>
  </si>
  <si>
    <t>SABADELL</t>
  </si>
  <si>
    <t>SANT CUGAT DEL VALLES</t>
  </si>
  <si>
    <t>SANT LLORENÇ SAVALL</t>
  </si>
  <si>
    <t>SANT QUIRZE DEL VALLES</t>
  </si>
  <si>
    <t>BARBERA DEL VALLES</t>
  </si>
  <si>
    <t>SANTA PERPETUA DE MOGODA</t>
  </si>
  <si>
    <t>CERDANYOLA DEL VALLES</t>
  </si>
  <si>
    <t>SENTMENAT</t>
  </si>
  <si>
    <t>TERRASSA</t>
  </si>
  <si>
    <t>ULLASTRELL</t>
  </si>
  <si>
    <t>VACARISSES</t>
  </si>
  <si>
    <t>VILADECAVALLS</t>
  </si>
  <si>
    <t>BADIA DEL VALLES</t>
  </si>
  <si>
    <t>Font de dades</t>
  </si>
  <si>
    <t>https://analisi.transparenciacatalunya.cat/Energia/Consum-d-energia-el-ctrica-per-municipis-i-sectors/8idm-becu/about_data</t>
  </si>
  <si>
    <t>2 d'octubre de 2024</t>
  </si>
  <si>
    <t>TOTAL</t>
  </si>
  <si>
    <t>Font de dades alternativa</t>
  </si>
  <si>
    <t>Dades 2020 DIBA</t>
  </si>
  <si>
    <t>Dada subjecta a secret estadístic</t>
  </si>
  <si>
    <t>Dades del 2019</t>
  </si>
  <si>
    <t>Dades del 2020 DIBA</t>
  </si>
  <si>
    <t>Sense dades</t>
  </si>
  <si>
    <t>Dades del 2018</t>
  </si>
  <si>
    <t>Dades DIBA 2020</t>
  </si>
  <si>
    <t>Àrea (Ha)</t>
  </si>
  <si>
    <t>FV en terra</t>
  </si>
  <si>
    <t>Generació (GWh)</t>
  </si>
  <si>
    <t>FV en coberta</t>
  </si>
  <si>
    <t>Àrea (m2)</t>
  </si>
  <si>
    <t>Generació (GWh).</t>
  </si>
  <si>
    <t xml:space="preserve">Consum elèctric anual </t>
  </si>
  <si>
    <t>Dades DIBA 2019 (GWh)</t>
  </si>
  <si>
    <t>Dades ICAEN 2022 (GWh)</t>
  </si>
  <si>
    <t>Municipis</t>
  </si>
  <si>
    <t>Consum d’energia elèctrica per municipis i sectors de Catalunya</t>
  </si>
  <si>
    <t>Dades proveïdes per</t>
  </si>
  <si>
    <t>Última actualització</t>
  </si>
  <si>
    <t>Institut Català d’Energia (ICAEN)</t>
  </si>
  <si>
    <t>Link</t>
  </si>
  <si>
    <t>Potencial fotovoltaic a la província de Barcelona</t>
  </si>
  <si>
    <t>2 de juliol de 2024</t>
  </si>
  <si>
    <t>https://gisportal.diba.cat/sitac/potfv/</t>
  </si>
  <si>
    <t>Dades obtingudes</t>
  </si>
  <si>
    <t>Potencial de generació FV per municipis en coberta i a terra</t>
  </si>
  <si>
    <t xml:space="preserve">Consum d’energia elèctrica anual per municipis i sectors </t>
  </si>
  <si>
    <t>Sistema d'Informació Territorial d'Acció Climàtica (SITAC) de la DIBA</t>
  </si>
  <si>
    <t>Potencial d'energia solar a l'AMB</t>
  </si>
  <si>
    <t>https://www.amb.cat/web/medi-ambient/actualitat/publicacions/detall/-/publicacio/potencial-d-energia-solar-a-l-area-metropolitana-de-barcelona/1619256/11818</t>
  </si>
  <si>
    <t>Potencial de generació FV en municipis AMB en coberta</t>
  </si>
  <si>
    <t>Direcció de Serveis Ambientals de l'AMB</t>
  </si>
  <si>
    <t>11,33*</t>
  </si>
  <si>
    <t>192,04*</t>
  </si>
  <si>
    <t>158,42*</t>
  </si>
  <si>
    <t>184,41*</t>
  </si>
  <si>
    <t>170,37*</t>
  </si>
  <si>
    <t>86,07*</t>
  </si>
  <si>
    <t>276,39*</t>
  </si>
  <si>
    <t>Consum elèctric per municipi</t>
  </si>
  <si>
    <t>Potencial de generació FV</t>
  </si>
  <si>
    <t>Primari</t>
  </si>
  <si>
    <t>Industrial</t>
  </si>
  <si>
    <t>Serveis (ICAEN)</t>
  </si>
  <si>
    <t>Serveis (no ME)</t>
  </si>
  <si>
    <t>Domèstic</t>
  </si>
  <si>
    <t>Transport</t>
  </si>
  <si>
    <t>TOTAL MPI</t>
  </si>
  <si>
    <t>TOTAL PAES</t>
  </si>
  <si>
    <t>Primari.</t>
  </si>
  <si>
    <t>Industrial.</t>
  </si>
  <si>
    <t>Serveis (ICAEN).</t>
  </si>
  <si>
    <t>Serveis (no ME).</t>
  </si>
  <si>
    <t>Domèstic.</t>
  </si>
  <si>
    <t>Transport.</t>
  </si>
  <si>
    <t>TOTAL MPI.</t>
  </si>
  <si>
    <t>TOTAL PAES.</t>
  </si>
  <si>
    <t>Comentaris</t>
  </si>
  <si>
    <t>Demanda elèctrica 2022</t>
  </si>
  <si>
    <t>Dades ICAEN --&gt; Dades parcials (consultar observacions a la pestanya 'Consum elèctric desagregat 2022')</t>
  </si>
  <si>
    <t>* = Dades de l'estudi potencial solar cobertes AMB</t>
  </si>
  <si>
    <t xml:space="preserve">Comentari: </t>
  </si>
  <si>
    <t>Total VallèsOcc Potencial FV DIBA</t>
  </si>
  <si>
    <t>Total VallèsOcc PROENCAT 2050</t>
  </si>
  <si>
    <t>Potència (MW)</t>
  </si>
  <si>
    <t>Potència (MW).</t>
  </si>
  <si>
    <t>https://icaen.gencat.cat/ca/detalls/publicacio/PROENCAT-2050-00001</t>
  </si>
  <si>
    <t>Potencial de generació FV al Vallès Occidental el 2050</t>
  </si>
  <si>
    <t>Prospectiva energètica de Catalunya 2050 - PROENCAT 2050</t>
  </si>
  <si>
    <t>https://dadesobertes.diba.cat/datasets/consums-energetics-dels-municipis</t>
  </si>
  <si>
    <t>Dades obertes - Diputació de Barcelona (DIBA)</t>
  </si>
  <si>
    <t>14 d'octube de 2019</t>
  </si>
  <si>
    <t>Consum energètic dels municipis (província de Barcelona)</t>
  </si>
  <si>
    <t>El potencial FV que preveu la PROENCAT 2050 (2366 MW, 3136 GWh) és menor a les estimacions de l'estudi de la DIBA (4.771 MW, 6.889 GWh)</t>
  </si>
  <si>
    <t>Dades consum elèctrict DIBA (kWh)</t>
  </si>
  <si>
    <t>Població</t>
  </si>
  <si>
    <t>Consum elèctric anual</t>
  </si>
  <si>
    <t>Consum per habitant</t>
  </si>
  <si>
    <t>Potencia instalable en cobertes</t>
  </si>
  <si>
    <t>Energia produible anual</t>
  </si>
  <si>
    <t>Percentatge sobre la demanda actual</t>
  </si>
  <si>
    <t>Consum elèctric anual (GWh)</t>
  </si>
  <si>
    <t>Potencial de generació fotovoltaica anual en teulada (GWh)</t>
  </si>
  <si>
    <t>GWh anuals</t>
  </si>
  <si>
    <t>Sectors</t>
  </si>
  <si>
    <t>Potencial FV cobertes industrials (GWh/any)</t>
  </si>
  <si>
    <t>Potencial FV global municipi (GWh/any)</t>
  </si>
  <si>
    <t>ST LLORENÇ</t>
  </si>
  <si>
    <t>Demanda elèctrica anual (GWh/any)</t>
  </si>
  <si>
    <t>Potencial FV global municipi</t>
  </si>
  <si>
    <t>Potencial FV cobertes industrials</t>
  </si>
  <si>
    <t>Potencial FV residencial</t>
  </si>
  <si>
    <t>Potencial FV públic</t>
  </si>
  <si>
    <t>Potencial FV agricultura</t>
  </si>
  <si>
    <t>Potencial FV comercial</t>
  </si>
  <si>
    <t>Potencial FV oficines</t>
  </si>
  <si>
    <t>Població 2024</t>
  </si>
  <si>
    <t>% instalada/instalable</t>
  </si>
  <si>
    <t>Hab</t>
  </si>
  <si>
    <t>GWh</t>
  </si>
  <si>
    <t>MW</t>
  </si>
  <si>
    <t>%</t>
  </si>
  <si>
    <t>W/hab</t>
  </si>
  <si>
    <t xml:space="preserve">Potencia instalable en cobertes </t>
  </si>
  <si>
    <t>Energia produible total anual (DIBA)</t>
  </si>
  <si>
    <t>Font dades</t>
  </si>
  <si>
    <t>-</t>
  </si>
  <si>
    <t>Castellbisbal*</t>
  </si>
  <si>
    <t>Producció fotovoltaica actual d'autoconsum</t>
  </si>
  <si>
    <t>IDESCAT 2024</t>
  </si>
  <si>
    <t>ICAEN 2022 /DIBA</t>
  </si>
  <si>
    <t>ICAEN 2022</t>
  </si>
  <si>
    <t>ICAEN 2024</t>
  </si>
  <si>
    <t>DIBA 2024</t>
  </si>
  <si>
    <t>/</t>
  </si>
  <si>
    <t>Unitats</t>
  </si>
  <si>
    <t>MWh/hab</t>
  </si>
  <si>
    <t>Potència instalada d'autoconsum per càpita (W/hab)</t>
  </si>
  <si>
    <t>Consum elèctric anual - Usos domèstics</t>
  </si>
  <si>
    <t>Consum elèctric anual - Activitat econòmica</t>
  </si>
  <si>
    <t>Consum domèstic per càpita</t>
  </si>
  <si>
    <t>Potència instal·lada actual d'autoconsum</t>
  </si>
  <si>
    <t>Nova potència FV instal·lable en cobertes</t>
  </si>
  <si>
    <t>Potencial de nova generació FV en cobertes</t>
  </si>
  <si>
    <t xml:space="preserve"> (%)</t>
  </si>
  <si>
    <t>Registre de l'autoconsum a Catalunya</t>
  </si>
  <si>
    <t>https://mediambient.gencat.cat/ca/05_ambits_dactuacio/energia/installacions-domestiques/autoconsum/registre-autoconsum-catalunya/index.html</t>
  </si>
  <si>
    <t xml:space="preserve">Potència FV d'autoconsum instal·lada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</si>
</sst>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67676"/>
      <name val="Arial"/>
      <family val="2"/>
    </font>
    <font>
      <sz val="11"/>
      <color rgb="FF9C65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3" fillId="14" borderId="0" applyNumberFormat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/>
    <xf numFmtId="3" fontId="0" fillId="0" borderId="0" xfId="0" applyNumberFormat="1" applyAlignment="1"/>
    <xf numFmtId="0" fontId="0" fillId="2" borderId="9" xfId="0" applyFont="1" applyFill="1" applyBorder="1" applyAlignment="1"/>
    <xf numFmtId="3" fontId="0" fillId="2" borderId="9" xfId="0" applyNumberFormat="1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3" fontId="0" fillId="0" borderId="9" xfId="0" applyNumberFormat="1" applyFont="1" applyBorder="1" applyAlignment="1"/>
    <xf numFmtId="0" fontId="0" fillId="0" borderId="10" xfId="0" applyFont="1" applyBorder="1" applyAlignment="1"/>
    <xf numFmtId="0" fontId="0" fillId="3" borderId="10" xfId="0" applyFont="1" applyFill="1" applyBorder="1" applyAlignment="1"/>
    <xf numFmtId="0" fontId="3" fillId="5" borderId="9" xfId="0" applyFont="1" applyFill="1" applyBorder="1" applyAlignment="1"/>
    <xf numFmtId="0" fontId="3" fillId="5" borderId="10" xfId="0" applyFont="1" applyFill="1" applyBorder="1" applyAlignment="1"/>
    <xf numFmtId="0" fontId="0" fillId="4" borderId="0" xfId="0" applyFill="1"/>
    <xf numFmtId="0" fontId="0" fillId="4" borderId="10" xfId="0" applyFont="1" applyFill="1" applyBorder="1" applyAlignment="1"/>
    <xf numFmtId="0" fontId="1" fillId="3" borderId="9" xfId="0" applyFont="1" applyFill="1" applyBorder="1" applyAlignment="1"/>
    <xf numFmtId="3" fontId="1" fillId="3" borderId="9" xfId="0" applyNumberFormat="1" applyFont="1" applyFill="1" applyBorder="1" applyAlignment="1"/>
    <xf numFmtId="0" fontId="1" fillId="4" borderId="9" xfId="0" applyFont="1" applyFill="1" applyBorder="1" applyAlignment="1"/>
    <xf numFmtId="3" fontId="1" fillId="4" borderId="9" xfId="0" applyNumberFormat="1" applyFont="1" applyFill="1" applyBorder="1" applyAlignment="1"/>
    <xf numFmtId="3" fontId="4" fillId="3" borderId="9" xfId="0" applyNumberFormat="1" applyFont="1" applyFill="1" applyBorder="1" applyAlignment="1"/>
    <xf numFmtId="3" fontId="4" fillId="4" borderId="9" xfId="0" applyNumberFormat="1" applyFont="1" applyFill="1" applyBorder="1" applyAlignment="1"/>
    <xf numFmtId="0" fontId="3" fillId="5" borderId="0" xfId="0" applyFont="1" applyFill="1" applyBorder="1" applyAlignment="1"/>
    <xf numFmtId="0" fontId="0" fillId="2" borderId="0" xfId="0" applyFont="1" applyFill="1" applyBorder="1" applyAlignment="1"/>
    <xf numFmtId="0" fontId="0" fillId="0" borderId="0" xfId="0" applyFont="1" applyBorder="1" applyAlignment="1"/>
    <xf numFmtId="0" fontId="0" fillId="3" borderId="0" xfId="0" applyFont="1" applyFill="1" applyBorder="1" applyAlignment="1"/>
    <xf numFmtId="0" fontId="0" fillId="4" borderId="0" xfId="0" applyFont="1" applyFill="1" applyBorder="1" applyAlignment="1"/>
    <xf numFmtId="0" fontId="0" fillId="0" borderId="0" xfId="0" applyFont="1" applyFill="1" applyBorder="1" applyAlignment="1"/>
    <xf numFmtId="2" fontId="3" fillId="5" borderId="9" xfId="0" applyNumberFormat="1" applyFont="1" applyFill="1" applyBorder="1" applyAlignment="1"/>
    <xf numFmtId="3" fontId="4" fillId="4" borderId="9" xfId="0" applyNumberFormat="1" applyFont="1" applyFill="1" applyBorder="1"/>
    <xf numFmtId="3" fontId="4" fillId="3" borderId="0" xfId="0" applyNumberFormat="1" applyFont="1" applyFill="1" applyBorder="1" applyAlignment="1"/>
    <xf numFmtId="0" fontId="0" fillId="4" borderId="10" xfId="0" applyFill="1" applyBorder="1"/>
    <xf numFmtId="0" fontId="0" fillId="0" borderId="11" xfId="0" applyBorder="1"/>
    <xf numFmtId="0" fontId="2" fillId="0" borderId="11" xfId="1" applyBorder="1"/>
    <xf numFmtId="0" fontId="5" fillId="0" borderId="11" xfId="1" applyFont="1" applyBorder="1"/>
    <xf numFmtId="0" fontId="0" fillId="0" borderId="9" xfId="0" applyFont="1" applyFill="1" applyBorder="1" applyAlignment="1"/>
    <xf numFmtId="3" fontId="0" fillId="0" borderId="9" xfId="0" applyNumberFormat="1" applyFont="1" applyFill="1" applyBorder="1" applyAlignment="1"/>
    <xf numFmtId="0" fontId="0" fillId="0" borderId="10" xfId="0" applyFont="1" applyFill="1" applyBorder="1" applyAlignment="1"/>
    <xf numFmtId="0" fontId="5" fillId="0" borderId="9" xfId="0" applyFont="1" applyFill="1" applyBorder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/>
    <xf numFmtId="0" fontId="0" fillId="9" borderId="11" xfId="0" applyFill="1" applyBorder="1" applyAlignment="1">
      <alignment horizontal="left" vertical="top"/>
    </xf>
    <xf numFmtId="0" fontId="0" fillId="4" borderId="11" xfId="0" applyFill="1" applyBorder="1" applyAlignment="1"/>
    <xf numFmtId="0" fontId="0" fillId="0" borderId="0" xfId="0" applyFill="1" applyBorder="1" applyAlignment="1"/>
    <xf numFmtId="0" fontId="0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8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14" xfId="0" applyFont="1" applyBorder="1"/>
    <xf numFmtId="0" fontId="0" fillId="11" borderId="11" xfId="0" applyFill="1" applyBorder="1" applyAlignment="1">
      <alignment horizontal="left" vertical="center"/>
    </xf>
    <xf numFmtId="2" fontId="10" fillId="11" borderId="15" xfId="0" applyNumberFormat="1" applyFont="1" applyFill="1" applyBorder="1" applyAlignment="1">
      <alignment horizontal="center" vertical="center"/>
    </xf>
    <xf numFmtId="2" fontId="10" fillId="11" borderId="16" xfId="0" applyNumberFormat="1" applyFont="1" applyFill="1" applyBorder="1" applyAlignment="1">
      <alignment horizontal="center" vertical="center"/>
    </xf>
    <xf numFmtId="2" fontId="10" fillId="11" borderId="17" xfId="0" applyNumberFormat="1" applyFont="1" applyFill="1" applyBorder="1" applyAlignment="1">
      <alignment horizontal="center" vertical="center"/>
    </xf>
    <xf numFmtId="0" fontId="0" fillId="10" borderId="11" xfId="0" applyFill="1" applyBorder="1"/>
    <xf numFmtId="0" fontId="0" fillId="10" borderId="15" xfId="0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0" borderId="11" xfId="0" applyFill="1" applyBorder="1"/>
    <xf numFmtId="0" fontId="0" fillId="12" borderId="18" xfId="0" applyFill="1" applyBorder="1"/>
    <xf numFmtId="0" fontId="0" fillId="12" borderId="19" xfId="0" applyFill="1" applyBorder="1"/>
    <xf numFmtId="0" fontId="0" fillId="12" borderId="20" xfId="0" applyFill="1" applyBorder="1"/>
    <xf numFmtId="0" fontId="0" fillId="12" borderId="21" xfId="0" applyFill="1" applyBorder="1"/>
    <xf numFmtId="0" fontId="0" fillId="12" borderId="22" xfId="0" applyFill="1" applyBorder="1"/>
    <xf numFmtId="0" fontId="0" fillId="12" borderId="23" xfId="0" applyFill="1" applyBorder="1"/>
    <xf numFmtId="2" fontId="0" fillId="0" borderId="0" xfId="0" applyNumberFormat="1"/>
    <xf numFmtId="0" fontId="1" fillId="9" borderId="11" xfId="0" applyFont="1" applyFill="1" applyBorder="1" applyAlignment="1">
      <alignment horizontal="left" vertical="top"/>
    </xf>
    <xf numFmtId="0" fontId="0" fillId="13" borderId="0" xfId="0" applyFont="1" applyFill="1" applyAlignment="1">
      <alignment horizontal="left" vertical="center"/>
    </xf>
    <xf numFmtId="2" fontId="0" fillId="13" borderId="0" xfId="0" applyNumberFormat="1" applyFont="1" applyFill="1" applyBorder="1" applyAlignment="1">
      <alignment horizontal="center" vertical="center"/>
    </xf>
    <xf numFmtId="2" fontId="0" fillId="1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 applyFont="1" applyAlignment="1">
      <alignment horizontal="center" vertical="center"/>
    </xf>
    <xf numFmtId="2" fontId="6" fillId="13" borderId="0" xfId="0" applyNumberFormat="1" applyFont="1" applyFill="1" applyAlignment="1">
      <alignment horizontal="center" vertical="center"/>
    </xf>
    <xf numFmtId="0" fontId="0" fillId="13" borderId="24" xfId="0" applyFont="1" applyFill="1" applyBorder="1" applyAlignment="1">
      <alignment horizontal="left" vertical="center"/>
    </xf>
    <xf numFmtId="2" fontId="0" fillId="13" borderId="24" xfId="0" applyNumberFormat="1" applyFont="1" applyFill="1" applyBorder="1" applyAlignment="1">
      <alignment horizontal="center" vertical="center"/>
    </xf>
    <xf numFmtId="3" fontId="12" fillId="0" borderId="0" xfId="0" applyNumberFormat="1" applyFont="1"/>
    <xf numFmtId="9" fontId="0" fillId="0" borderId="0" xfId="2" applyFont="1"/>
    <xf numFmtId="4" fontId="0" fillId="0" borderId="9" xfId="0" applyNumberFormat="1" applyFont="1" applyBorder="1" applyAlignment="1"/>
    <xf numFmtId="4" fontId="0" fillId="2" borderId="9" xfId="0" applyNumberFormat="1" applyFont="1" applyFill="1" applyBorder="1" applyAlignment="1"/>
    <xf numFmtId="4" fontId="0" fillId="0" borderId="9" xfId="0" applyNumberFormat="1" applyFont="1" applyFill="1" applyBorder="1" applyAlignment="1"/>
    <xf numFmtId="164" fontId="0" fillId="0" borderId="9" xfId="0" applyNumberFormat="1" applyFont="1" applyFill="1" applyBorder="1" applyAlignment="1"/>
    <xf numFmtId="2" fontId="13" fillId="14" borderId="0" xfId="3" applyNumberFormat="1"/>
    <xf numFmtId="0" fontId="13" fillId="14" borderId="0" xfId="3"/>
    <xf numFmtId="2" fontId="0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9" fillId="15" borderId="0" xfId="0" applyFont="1" applyFill="1" applyAlignment="1">
      <alignment horizontal="center"/>
    </xf>
    <xf numFmtId="0" fontId="0" fillId="0" borderId="25" xfId="0" applyBorder="1"/>
    <xf numFmtId="0" fontId="0" fillId="1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9" fontId="8" fillId="0" borderId="0" xfId="2" applyFont="1" applyAlignment="1">
      <alignment horizontal="center"/>
    </xf>
    <xf numFmtId="9" fontId="10" fillId="0" borderId="0" xfId="2" applyFont="1" applyAlignment="1">
      <alignment horizontal="center"/>
    </xf>
    <xf numFmtId="0" fontId="14" fillId="16" borderId="0" xfId="0" applyFont="1" applyFill="1" applyAlignment="1">
      <alignment horizontal="center"/>
    </xf>
    <xf numFmtId="0" fontId="9" fillId="16" borderId="0" xfId="0" applyFont="1" applyFill="1" applyAlignment="1">
      <alignment horizontal="center"/>
    </xf>
    <xf numFmtId="1" fontId="0" fillId="0" borderId="0" xfId="2" applyNumberFormat="1" applyFont="1" applyAlignment="1">
      <alignment horizontal="center"/>
    </xf>
    <xf numFmtId="0" fontId="0" fillId="4" borderId="11" xfId="0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left" vertical="center"/>
    </xf>
    <xf numFmtId="2" fontId="0" fillId="0" borderId="0" xfId="0" applyNumberFormat="1" applyFont="1" applyFill="1" applyAlignment="1">
      <alignment horizontal="center" vertical="center"/>
    </xf>
    <xf numFmtId="2" fontId="0" fillId="0" borderId="0" xfId="0" applyNumberFormat="1" applyFill="1"/>
    <xf numFmtId="9" fontId="0" fillId="0" borderId="0" xfId="2" applyFont="1" applyFill="1"/>
    <xf numFmtId="2" fontId="0" fillId="16" borderId="0" xfId="0" applyNumberFormat="1" applyFont="1" applyFill="1" applyAlignment="1">
      <alignment horizontal="center"/>
    </xf>
    <xf numFmtId="0" fontId="0" fillId="16" borderId="0" xfId="0" applyFont="1" applyFill="1" applyAlignment="1">
      <alignment horizontal="center"/>
    </xf>
    <xf numFmtId="9" fontId="8" fillId="16" borderId="0" xfId="2" applyFont="1" applyFill="1" applyAlignment="1">
      <alignment horizontal="center"/>
    </xf>
    <xf numFmtId="1" fontId="0" fillId="16" borderId="0" xfId="2" applyNumberFormat="1" applyFont="1" applyFill="1" applyAlignment="1">
      <alignment horizontal="center"/>
    </xf>
    <xf numFmtId="9" fontId="10" fillId="16" borderId="0" xfId="2" applyFont="1" applyFill="1" applyAlignment="1">
      <alignment horizontal="center"/>
    </xf>
    <xf numFmtId="2" fontId="0" fillId="16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">
    <cellStyle name="Hipervínculo" xfId="1" builtinId="8"/>
    <cellStyle name="Neutral" xfId="3" builtinId="28"/>
    <cellStyle name="Normal" xfId="0" builtinId="0"/>
    <cellStyle name="Porcentaje" xfId="2" builtinId="5"/>
  </cellStyles>
  <dxfs count="32">
    <dxf>
      <alignment horizontal="general" vertical="bottom" textRotation="0" wrapText="0" indent="0" justifyLastLine="0" shrinkToFit="0" readingOrder="0"/>
    </dxf>
    <dxf>
      <numFmt numFmtId="3" formatCode="#,##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border outline="0">
        <left style="thin">
          <color theme="4" tint="0.39997558519241921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bottom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4" formatCode="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</dxf>
  </dxfs>
  <tableStyles count="0" defaultTableStyle="TableStyleMedium2" defaultPivotStyle="PivotStyleMedium9"/>
  <colors>
    <mruColors>
      <color rgb="FF3C6DA2"/>
      <color rgb="FFFFDF3F"/>
      <color rgb="FFFCAB08"/>
      <color rgb="FFF25100"/>
      <color rgb="FFFFDC6D"/>
      <color rgb="FFD792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7170975882439"/>
          <c:y val="2.9928530903859309E-2"/>
          <c:w val="0.87325914338991795"/>
          <c:h val="0.5874811547464117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'Dades Genially'!$A$5</c:f>
              <c:strCache>
                <c:ptCount val="1"/>
                <c:pt idx="0">
                  <c:v>Consum elèctric anual - Usos domèstics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Genially'!$D$5:$Z$5</c:f>
              <c:numCache>
                <c:formatCode>0.00</c:formatCode>
                <c:ptCount val="23"/>
                <c:pt idx="0">
                  <c:v>12.24</c:v>
                </c:pt>
                <c:pt idx="1">
                  <c:v>35.99</c:v>
                </c:pt>
                <c:pt idx="2">
                  <c:v>28.82</c:v>
                </c:pt>
                <c:pt idx="3">
                  <c:v>15.14</c:v>
                </c:pt>
                <c:pt idx="4">
                  <c:v>66.75</c:v>
                </c:pt>
                <c:pt idx="5">
                  <c:v>0.39500000000000002</c:v>
                </c:pt>
                <c:pt idx="6">
                  <c:v>16.77</c:v>
                </c:pt>
                <c:pt idx="7">
                  <c:v>37.19</c:v>
                </c:pt>
                <c:pt idx="8">
                  <c:v>19.16</c:v>
                </c:pt>
                <c:pt idx="9">
                  <c:v>9.4600000000000009</c:v>
                </c:pt>
                <c:pt idx="10">
                  <c:v>1.54</c:v>
                </c:pt>
                <c:pt idx="11">
                  <c:v>39.090000000000003</c:v>
                </c:pt>
                <c:pt idx="12">
                  <c:v>85.56</c:v>
                </c:pt>
                <c:pt idx="13">
                  <c:v>232.55</c:v>
                </c:pt>
                <c:pt idx="14">
                  <c:v>133.34</c:v>
                </c:pt>
                <c:pt idx="15">
                  <c:v>3.51</c:v>
                </c:pt>
                <c:pt idx="16">
                  <c:v>26.32</c:v>
                </c:pt>
                <c:pt idx="17">
                  <c:v>28.26</c:v>
                </c:pt>
                <c:pt idx="18">
                  <c:v>10.82</c:v>
                </c:pt>
                <c:pt idx="19">
                  <c:v>233.28</c:v>
                </c:pt>
                <c:pt idx="20">
                  <c:v>2.68</c:v>
                </c:pt>
                <c:pt idx="21">
                  <c:v>10.3</c:v>
                </c:pt>
                <c:pt idx="22">
                  <c:v>9.69</c:v>
                </c:pt>
              </c:numCache>
            </c:numRef>
          </c:val>
        </c:ser>
        <c:ser>
          <c:idx val="3"/>
          <c:order val="1"/>
          <c:tx>
            <c:strRef>
              <c:f>'Dades Genially'!$A$6</c:f>
              <c:strCache>
                <c:ptCount val="1"/>
                <c:pt idx="0">
                  <c:v>Consum elèctric anual - Activitat econòmica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Genially'!$D$6:$Z$6</c:f>
              <c:numCache>
                <c:formatCode>0.00</c:formatCode>
                <c:ptCount val="23"/>
                <c:pt idx="0">
                  <c:v>5.9500000000000011</c:v>
                </c:pt>
                <c:pt idx="1">
                  <c:v>255.63</c:v>
                </c:pt>
                <c:pt idx="2">
                  <c:v>119.02000000000001</c:v>
                </c:pt>
                <c:pt idx="3">
                  <c:v>1610.37</c:v>
                </c:pt>
                <c:pt idx="4">
                  <c:v>251.07999999999998</c:v>
                </c:pt>
                <c:pt idx="5">
                  <c:v>0.13500000000000001</c:v>
                </c:pt>
                <c:pt idx="6">
                  <c:v>7.8300000000000018</c:v>
                </c:pt>
                <c:pt idx="7">
                  <c:v>238.8</c:v>
                </c:pt>
                <c:pt idx="8">
                  <c:v>131.18</c:v>
                </c:pt>
                <c:pt idx="9">
                  <c:v>116.41999999999999</c:v>
                </c:pt>
                <c:pt idx="10">
                  <c:v>0.40999999999999992</c:v>
                </c:pt>
                <c:pt idx="11">
                  <c:v>47.129999999999995</c:v>
                </c:pt>
                <c:pt idx="12">
                  <c:v>328.93</c:v>
                </c:pt>
                <c:pt idx="13">
                  <c:v>370.12999999999994</c:v>
                </c:pt>
                <c:pt idx="14">
                  <c:v>344.47</c:v>
                </c:pt>
                <c:pt idx="15">
                  <c:v>5.5400000000000009</c:v>
                </c:pt>
                <c:pt idx="16">
                  <c:v>56.389999999999993</c:v>
                </c:pt>
                <c:pt idx="17">
                  <c:v>215.63</c:v>
                </c:pt>
                <c:pt idx="18">
                  <c:v>37.14</c:v>
                </c:pt>
                <c:pt idx="19">
                  <c:v>424.19000000000005</c:v>
                </c:pt>
                <c:pt idx="20">
                  <c:v>1.4</c:v>
                </c:pt>
                <c:pt idx="21">
                  <c:v>23.679999999999996</c:v>
                </c:pt>
                <c:pt idx="22">
                  <c:v>38.940000000000005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1127650496"/>
        <c:axId val="-1127648320"/>
      </c:barChart>
      <c:barChart>
        <c:barDir val="col"/>
        <c:grouping val="stacked"/>
        <c:varyColors val="0"/>
        <c:ser>
          <c:idx val="0"/>
          <c:order val="2"/>
          <c:tx>
            <c:strRef>
              <c:f>'Dades Genially'!$A$15</c:f>
              <c:strCache>
                <c:ptCount val="1"/>
                <c:pt idx="0">
                  <c:v>Producció fotovoltaica actual d'autoconsum</c:v>
                </c:pt>
              </c:strCache>
            </c:strRef>
          </c:tx>
          <c:spPr>
            <a:solidFill>
              <a:srgbClr val="FFFF00">
                <a:alpha val="56000"/>
              </a:srgbClr>
            </a:solidFill>
            <a:ln w="19050">
              <a:solidFill>
                <a:srgbClr val="FFFF00"/>
              </a:solidFill>
              <a:prstDash val="solid"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Genially'!$D$15:$Z$15</c:f>
              <c:numCache>
                <c:formatCode>0.00</c:formatCode>
                <c:ptCount val="23"/>
                <c:pt idx="0">
                  <c:v>7.2550750220653271E-2</c:v>
                </c:pt>
                <c:pt idx="1">
                  <c:v>7.88399291814207</c:v>
                </c:pt>
                <c:pt idx="2">
                  <c:v>16.435034013605417</c:v>
                </c:pt>
                <c:pt idx="3">
                  <c:v>11.402196692336815</c:v>
                </c:pt>
                <c:pt idx="4">
                  <c:v>10.233609891003766</c:v>
                </c:pt>
                <c:pt idx="5">
                  <c:v>0.2178770949720672</c:v>
                </c:pt>
                <c:pt idx="6">
                  <c:v>6.4049213943950818</c:v>
                </c:pt>
                <c:pt idx="7">
                  <c:v>8.2824382226917805</c:v>
                </c:pt>
                <c:pt idx="8">
                  <c:v>8.034469600610521</c:v>
                </c:pt>
                <c:pt idx="9">
                  <c:v>6.28292890591743</c:v>
                </c:pt>
                <c:pt idx="10">
                  <c:v>0.25558912386707</c:v>
                </c:pt>
                <c:pt idx="11">
                  <c:v>3.8257232485186563</c:v>
                </c:pt>
                <c:pt idx="12">
                  <c:v>23.612238410596035</c:v>
                </c:pt>
                <c:pt idx="13">
                  <c:v>16.054086836664396</c:v>
                </c:pt>
                <c:pt idx="14">
                  <c:v>24.150960599153393</c:v>
                </c:pt>
                <c:pt idx="15">
                  <c:v>0.69148561362301919</c:v>
                </c:pt>
                <c:pt idx="16">
                  <c:v>8.8793619142572311</c:v>
                </c:pt>
                <c:pt idx="17">
                  <c:v>13.19996703296701</c:v>
                </c:pt>
                <c:pt idx="18">
                  <c:v>4.8170697012802179</c:v>
                </c:pt>
                <c:pt idx="19">
                  <c:v>29.441270566727667</c:v>
                </c:pt>
                <c:pt idx="20">
                  <c:v>0.61368932038834956</c:v>
                </c:pt>
                <c:pt idx="21">
                  <c:v>4.8050209205020877</c:v>
                </c:pt>
                <c:pt idx="22">
                  <c:v>4.6391129032258078</c:v>
                </c:pt>
              </c:numCache>
            </c:numRef>
          </c:val>
        </c:ser>
        <c:ser>
          <c:idx val="1"/>
          <c:order val="3"/>
          <c:tx>
            <c:strRef>
              <c:f>'Dades Genially'!$A$14</c:f>
              <c:strCache>
                <c:ptCount val="1"/>
                <c:pt idx="0">
                  <c:v>Potencial de nova generació FV en cobertes</c:v>
                </c:pt>
              </c:strCache>
            </c:strRef>
          </c:tx>
          <c:spPr>
            <a:solidFill>
              <a:srgbClr val="FCAB08">
                <a:alpha val="20000"/>
              </a:srgbClr>
            </a:solidFill>
            <a:ln w="19050">
              <a:solidFill>
                <a:srgbClr val="FFC000"/>
              </a:solidFill>
              <a:prstDash val="sysDash"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Genially'!$D$14:$Z$14</c:f>
              <c:numCache>
                <c:formatCode>0.00</c:formatCode>
                <c:ptCount val="23"/>
                <c:pt idx="0">
                  <c:v>13.627449249779346</c:v>
                </c:pt>
                <c:pt idx="1">
                  <c:v>228.31600708185792</c:v>
                </c:pt>
                <c:pt idx="2">
                  <c:v>194.56496598639458</c:v>
                </c:pt>
                <c:pt idx="3">
                  <c:v>223.79780330766317</c:v>
                </c:pt>
                <c:pt idx="4">
                  <c:v>211.26639010899623</c:v>
                </c:pt>
                <c:pt idx="5">
                  <c:v>2.7821229050279328</c:v>
                </c:pt>
                <c:pt idx="6">
                  <c:v>57.19507860560492</c:v>
                </c:pt>
                <c:pt idx="7">
                  <c:v>220.41756177730821</c:v>
                </c:pt>
                <c:pt idx="8">
                  <c:v>161.46553039938948</c:v>
                </c:pt>
                <c:pt idx="9">
                  <c:v>129.11707109408258</c:v>
                </c:pt>
                <c:pt idx="10">
                  <c:v>9.1444108761329304</c:v>
                </c:pt>
                <c:pt idx="11">
                  <c:v>99.074276751481349</c:v>
                </c:pt>
                <c:pt idx="12">
                  <c:v>409.08776158940395</c:v>
                </c:pt>
                <c:pt idx="13">
                  <c:v>292.34591316333558</c:v>
                </c:pt>
                <c:pt idx="14">
                  <c:v>311.44903940084663</c:v>
                </c:pt>
                <c:pt idx="15">
                  <c:v>24.908514386376982</c:v>
                </c:pt>
                <c:pt idx="16">
                  <c:v>137.12063808574277</c:v>
                </c:pt>
                <c:pt idx="17">
                  <c:v>245.40003296703301</c:v>
                </c:pt>
                <c:pt idx="18">
                  <c:v>97.182930298719782</c:v>
                </c:pt>
                <c:pt idx="19">
                  <c:v>758.05872943327233</c:v>
                </c:pt>
                <c:pt idx="20">
                  <c:v>14.08631067961165</c:v>
                </c:pt>
                <c:pt idx="21">
                  <c:v>64.794979079497907</c:v>
                </c:pt>
                <c:pt idx="22">
                  <c:v>66.160887096774189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788960240"/>
        <c:axId val="-1127646144"/>
      </c:barChart>
      <c:catAx>
        <c:axId val="-112765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ca-ES"/>
          </a:p>
        </c:txPr>
        <c:crossAx val="-1127648320"/>
        <c:crosses val="autoZero"/>
        <c:auto val="1"/>
        <c:lblAlgn val="ctr"/>
        <c:lblOffset val="100"/>
        <c:noMultiLvlLbl val="0"/>
      </c:catAx>
      <c:valAx>
        <c:axId val="-1127648320"/>
        <c:scaling>
          <c:orientation val="minMax"/>
          <c:max val="1000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GWh /</a:t>
                </a:r>
                <a:r>
                  <a:rPr lang="ca-ES" baseline="0"/>
                  <a:t> any</a:t>
                </a:r>
                <a:endParaRPr lang="ca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1127650496"/>
        <c:crosses val="autoZero"/>
        <c:crossBetween val="between"/>
      </c:valAx>
      <c:valAx>
        <c:axId val="-1127646144"/>
        <c:scaling>
          <c:orientation val="minMax"/>
          <c:max val="1000"/>
        </c:scaling>
        <c:delete val="1"/>
        <c:axPos val="r"/>
        <c:numFmt formatCode="0.00" sourceLinked="1"/>
        <c:majorTickMark val="out"/>
        <c:minorTickMark val="none"/>
        <c:tickLblPos val="nextTo"/>
        <c:crossAx val="-788960240"/>
        <c:crosses val="max"/>
        <c:crossBetween val="between"/>
      </c:valAx>
      <c:catAx>
        <c:axId val="-788960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1276461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Demanda elèctrica 2022</c:v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Sant Llorenç Savall</c:v>
              </c:pt>
            </c:strLit>
          </c:cat>
          <c:val>
            <c:numLit>
              <c:formatCode>General</c:formatCode>
              <c:ptCount val="1"/>
              <c:pt idx="0">
                <c:v>9.0500000000000007</c:v>
              </c:pt>
            </c:numLit>
          </c:val>
        </c:ser>
        <c:ser>
          <c:idx val="0"/>
          <c:order val="1"/>
          <c:tx>
            <c:v>Potencial FV cobertes industrials</c:v>
          </c:tx>
          <c:spPr>
            <a:solidFill>
              <a:srgbClr val="D7928D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Sant Llorenç Savall</c:v>
              </c:pt>
            </c:strLit>
          </c:cat>
          <c:val>
            <c:numRef>
              <c:f>'Dades Genially (2)'!$T$56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2"/>
          <c:tx>
            <c:v>Potencial FV global municipi</c:v>
          </c:tx>
          <c:spPr>
            <a:solidFill>
              <a:srgbClr val="FFDC6D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Sant Llorenç Savall</c:v>
              </c:pt>
            </c:strLit>
          </c:cat>
          <c:val>
            <c:numRef>
              <c:f>'Dades Genially (2)'!$T$54</c:f>
              <c:numCache>
                <c:formatCode>General</c:formatCode>
                <c:ptCount val="1"/>
                <c:pt idx="0">
                  <c:v>25.6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8963504"/>
        <c:axId val="-788962416"/>
      </c:barChart>
      <c:catAx>
        <c:axId val="-78896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62416"/>
        <c:crosses val="autoZero"/>
        <c:auto val="1"/>
        <c:lblAlgn val="ctr"/>
        <c:lblOffset val="100"/>
        <c:noMultiLvlLbl val="0"/>
      </c:catAx>
      <c:valAx>
        <c:axId val="-7889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GWh/any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6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7170975882439"/>
          <c:y val="2.9928530903859309E-2"/>
          <c:w val="0.87325914338991795"/>
          <c:h val="0.83720018698315302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'Dades Genially'!$A$5</c:f>
              <c:strCache>
                <c:ptCount val="1"/>
                <c:pt idx="0">
                  <c:v>Consum elèctric anual - Usos domèstics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Genially'!$D$5:$Z$5</c:f>
              <c:numCache>
                <c:formatCode>0.00</c:formatCode>
                <c:ptCount val="23"/>
                <c:pt idx="0">
                  <c:v>12.24</c:v>
                </c:pt>
                <c:pt idx="1">
                  <c:v>35.99</c:v>
                </c:pt>
                <c:pt idx="2">
                  <c:v>28.82</c:v>
                </c:pt>
                <c:pt idx="3">
                  <c:v>15.14</c:v>
                </c:pt>
                <c:pt idx="4">
                  <c:v>66.75</c:v>
                </c:pt>
                <c:pt idx="5">
                  <c:v>0.39500000000000002</c:v>
                </c:pt>
                <c:pt idx="6">
                  <c:v>16.77</c:v>
                </c:pt>
                <c:pt idx="7">
                  <c:v>37.19</c:v>
                </c:pt>
                <c:pt idx="8">
                  <c:v>19.16</c:v>
                </c:pt>
                <c:pt idx="9">
                  <c:v>9.4600000000000009</c:v>
                </c:pt>
                <c:pt idx="10">
                  <c:v>1.54</c:v>
                </c:pt>
                <c:pt idx="11">
                  <c:v>39.090000000000003</c:v>
                </c:pt>
                <c:pt idx="12">
                  <c:v>85.56</c:v>
                </c:pt>
                <c:pt idx="13">
                  <c:v>232.55</c:v>
                </c:pt>
                <c:pt idx="14">
                  <c:v>133.34</c:v>
                </c:pt>
                <c:pt idx="15">
                  <c:v>3.51</c:v>
                </c:pt>
                <c:pt idx="16">
                  <c:v>26.32</c:v>
                </c:pt>
                <c:pt idx="17">
                  <c:v>28.26</c:v>
                </c:pt>
                <c:pt idx="18">
                  <c:v>10.82</c:v>
                </c:pt>
                <c:pt idx="19">
                  <c:v>233.28</c:v>
                </c:pt>
                <c:pt idx="20">
                  <c:v>2.68</c:v>
                </c:pt>
                <c:pt idx="21">
                  <c:v>10.3</c:v>
                </c:pt>
                <c:pt idx="22">
                  <c:v>9.69</c:v>
                </c:pt>
              </c:numCache>
            </c:numRef>
          </c:val>
        </c:ser>
        <c:ser>
          <c:idx val="3"/>
          <c:order val="1"/>
          <c:tx>
            <c:strRef>
              <c:f>'Dades Genially'!$A$6</c:f>
              <c:strCache>
                <c:ptCount val="1"/>
                <c:pt idx="0">
                  <c:v>Consum elèctric anual - Activitat econòmica</c:v>
                </c:pt>
              </c:strCache>
            </c:strRef>
          </c:tx>
          <c:spPr>
            <a:solidFill>
              <a:srgbClr val="3C6DA2"/>
            </a:solidFill>
            <a:ln>
              <a:noFill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Genially'!$D$6:$Z$6</c:f>
              <c:numCache>
                <c:formatCode>0.00</c:formatCode>
                <c:ptCount val="23"/>
                <c:pt idx="0">
                  <c:v>5.9500000000000011</c:v>
                </c:pt>
                <c:pt idx="1">
                  <c:v>255.63</c:v>
                </c:pt>
                <c:pt idx="2">
                  <c:v>119.02000000000001</c:v>
                </c:pt>
                <c:pt idx="3">
                  <c:v>1610.37</c:v>
                </c:pt>
                <c:pt idx="4">
                  <c:v>251.07999999999998</c:v>
                </c:pt>
                <c:pt idx="5">
                  <c:v>0.13500000000000001</c:v>
                </c:pt>
                <c:pt idx="6">
                  <c:v>7.8300000000000018</c:v>
                </c:pt>
                <c:pt idx="7">
                  <c:v>238.8</c:v>
                </c:pt>
                <c:pt idx="8">
                  <c:v>131.18</c:v>
                </c:pt>
                <c:pt idx="9">
                  <c:v>116.41999999999999</c:v>
                </c:pt>
                <c:pt idx="10">
                  <c:v>0.40999999999999992</c:v>
                </c:pt>
                <c:pt idx="11">
                  <c:v>47.129999999999995</c:v>
                </c:pt>
                <c:pt idx="12">
                  <c:v>328.93</c:v>
                </c:pt>
                <c:pt idx="13">
                  <c:v>370.12999999999994</c:v>
                </c:pt>
                <c:pt idx="14">
                  <c:v>344.47</c:v>
                </c:pt>
                <c:pt idx="15">
                  <c:v>5.5400000000000009</c:v>
                </c:pt>
                <c:pt idx="16">
                  <c:v>56.389999999999993</c:v>
                </c:pt>
                <c:pt idx="17">
                  <c:v>215.63</c:v>
                </c:pt>
                <c:pt idx="18">
                  <c:v>37.14</c:v>
                </c:pt>
                <c:pt idx="19">
                  <c:v>424.19000000000005</c:v>
                </c:pt>
                <c:pt idx="20">
                  <c:v>1.4</c:v>
                </c:pt>
                <c:pt idx="21">
                  <c:v>23.679999999999996</c:v>
                </c:pt>
                <c:pt idx="22">
                  <c:v>38.940000000000005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-788961328"/>
        <c:axId val="-788959152"/>
      </c:barChart>
      <c:barChart>
        <c:barDir val="bar"/>
        <c:grouping val="stacked"/>
        <c:varyColors val="0"/>
        <c:ser>
          <c:idx val="0"/>
          <c:order val="2"/>
          <c:tx>
            <c:strRef>
              <c:f>'Dades Genially'!$A$15</c:f>
              <c:strCache>
                <c:ptCount val="1"/>
                <c:pt idx="0">
                  <c:v>Producció fotovoltaica actual d'autoconsum</c:v>
                </c:pt>
              </c:strCache>
            </c:strRef>
          </c:tx>
          <c:spPr>
            <a:solidFill>
              <a:srgbClr val="FFFF00">
                <a:alpha val="56000"/>
              </a:srgbClr>
            </a:solidFill>
            <a:ln w="19050">
              <a:solidFill>
                <a:srgbClr val="FFFF00"/>
              </a:solidFill>
              <a:prstDash val="solid"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Genially'!$D$15:$Z$15</c:f>
              <c:numCache>
                <c:formatCode>0.00</c:formatCode>
                <c:ptCount val="23"/>
                <c:pt idx="0">
                  <c:v>7.2550750220653271E-2</c:v>
                </c:pt>
                <c:pt idx="1">
                  <c:v>7.88399291814207</c:v>
                </c:pt>
                <c:pt idx="2">
                  <c:v>16.435034013605417</c:v>
                </c:pt>
                <c:pt idx="3">
                  <c:v>11.402196692336815</c:v>
                </c:pt>
                <c:pt idx="4">
                  <c:v>10.233609891003766</c:v>
                </c:pt>
                <c:pt idx="5">
                  <c:v>0.2178770949720672</c:v>
                </c:pt>
                <c:pt idx="6">
                  <c:v>6.4049213943950818</c:v>
                </c:pt>
                <c:pt idx="7">
                  <c:v>8.2824382226917805</c:v>
                </c:pt>
                <c:pt idx="8">
                  <c:v>8.034469600610521</c:v>
                </c:pt>
                <c:pt idx="9">
                  <c:v>6.28292890591743</c:v>
                </c:pt>
                <c:pt idx="10">
                  <c:v>0.25558912386707</c:v>
                </c:pt>
                <c:pt idx="11">
                  <c:v>3.8257232485186563</c:v>
                </c:pt>
                <c:pt idx="12">
                  <c:v>23.612238410596035</c:v>
                </c:pt>
                <c:pt idx="13">
                  <c:v>16.054086836664396</c:v>
                </c:pt>
                <c:pt idx="14">
                  <c:v>24.150960599153393</c:v>
                </c:pt>
                <c:pt idx="15">
                  <c:v>0.69148561362301919</c:v>
                </c:pt>
                <c:pt idx="16">
                  <c:v>8.8793619142572311</c:v>
                </c:pt>
                <c:pt idx="17">
                  <c:v>13.19996703296701</c:v>
                </c:pt>
                <c:pt idx="18">
                  <c:v>4.8170697012802179</c:v>
                </c:pt>
                <c:pt idx="19">
                  <c:v>29.441270566727667</c:v>
                </c:pt>
                <c:pt idx="20">
                  <c:v>0.61368932038834956</c:v>
                </c:pt>
                <c:pt idx="21">
                  <c:v>4.8050209205020877</c:v>
                </c:pt>
                <c:pt idx="22">
                  <c:v>4.6391129032258078</c:v>
                </c:pt>
              </c:numCache>
            </c:numRef>
          </c:val>
        </c:ser>
        <c:ser>
          <c:idx val="1"/>
          <c:order val="3"/>
          <c:tx>
            <c:strRef>
              <c:f>'Dades Genially'!$A$14</c:f>
              <c:strCache>
                <c:ptCount val="1"/>
                <c:pt idx="0">
                  <c:v>Potencial de nova generació FV en cobertes</c:v>
                </c:pt>
              </c:strCache>
            </c:strRef>
          </c:tx>
          <c:spPr>
            <a:solidFill>
              <a:srgbClr val="FCAB08">
                <a:alpha val="20000"/>
              </a:srgbClr>
            </a:solidFill>
            <a:ln w="19050">
              <a:solidFill>
                <a:srgbClr val="FFC000"/>
              </a:solidFill>
              <a:prstDash val="sysDash"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Genially'!$D$14:$Z$14</c:f>
              <c:numCache>
                <c:formatCode>0.00</c:formatCode>
                <c:ptCount val="23"/>
                <c:pt idx="0">
                  <c:v>13.627449249779346</c:v>
                </c:pt>
                <c:pt idx="1">
                  <c:v>228.31600708185792</c:v>
                </c:pt>
                <c:pt idx="2">
                  <c:v>194.56496598639458</c:v>
                </c:pt>
                <c:pt idx="3">
                  <c:v>223.79780330766317</c:v>
                </c:pt>
                <c:pt idx="4">
                  <c:v>211.26639010899623</c:v>
                </c:pt>
                <c:pt idx="5">
                  <c:v>2.7821229050279328</c:v>
                </c:pt>
                <c:pt idx="6">
                  <c:v>57.19507860560492</c:v>
                </c:pt>
                <c:pt idx="7">
                  <c:v>220.41756177730821</c:v>
                </c:pt>
                <c:pt idx="8">
                  <c:v>161.46553039938948</c:v>
                </c:pt>
                <c:pt idx="9">
                  <c:v>129.11707109408258</c:v>
                </c:pt>
                <c:pt idx="10">
                  <c:v>9.1444108761329304</c:v>
                </c:pt>
                <c:pt idx="11">
                  <c:v>99.074276751481349</c:v>
                </c:pt>
                <c:pt idx="12">
                  <c:v>409.08776158940395</c:v>
                </c:pt>
                <c:pt idx="13">
                  <c:v>292.34591316333558</c:v>
                </c:pt>
                <c:pt idx="14">
                  <c:v>311.44903940084663</c:v>
                </c:pt>
                <c:pt idx="15">
                  <c:v>24.908514386376982</c:v>
                </c:pt>
                <c:pt idx="16">
                  <c:v>137.12063808574277</c:v>
                </c:pt>
                <c:pt idx="17">
                  <c:v>245.40003296703301</c:v>
                </c:pt>
                <c:pt idx="18">
                  <c:v>97.182930298719782</c:v>
                </c:pt>
                <c:pt idx="19">
                  <c:v>758.05872943327233</c:v>
                </c:pt>
                <c:pt idx="20">
                  <c:v>14.08631067961165</c:v>
                </c:pt>
                <c:pt idx="21">
                  <c:v>64.794979079497907</c:v>
                </c:pt>
                <c:pt idx="22">
                  <c:v>66.160887096774189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788950448"/>
        <c:axId val="-788965136"/>
      </c:barChart>
      <c:catAx>
        <c:axId val="-78896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ca-ES"/>
          </a:p>
        </c:txPr>
        <c:crossAx val="-788959152"/>
        <c:crosses val="autoZero"/>
        <c:auto val="1"/>
        <c:lblAlgn val="ctr"/>
        <c:lblOffset val="100"/>
        <c:noMultiLvlLbl val="0"/>
      </c:catAx>
      <c:valAx>
        <c:axId val="-788959152"/>
        <c:scaling>
          <c:orientation val="minMax"/>
          <c:max val="900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 sz="900"/>
                  <a:t>GWh</a:t>
                </a:r>
                <a:r>
                  <a:rPr lang="ca-ES" sz="900" baseline="0"/>
                  <a:t> / any</a:t>
                </a:r>
              </a:p>
            </c:rich>
          </c:tx>
          <c:layout>
            <c:manualLayout>
              <c:xMode val="edge"/>
              <c:yMode val="edge"/>
              <c:x val="0.50238568614436419"/>
              <c:y val="0.900577644383270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61328"/>
        <c:crosses val="autoZero"/>
        <c:crossBetween val="between"/>
      </c:valAx>
      <c:valAx>
        <c:axId val="-788965136"/>
        <c:scaling>
          <c:orientation val="minMax"/>
        </c:scaling>
        <c:delete val="1"/>
        <c:axPos val="t"/>
        <c:numFmt formatCode="0.00" sourceLinked="1"/>
        <c:majorTickMark val="out"/>
        <c:minorTickMark val="none"/>
        <c:tickLblPos val="nextTo"/>
        <c:crossAx val="-788950448"/>
        <c:crosses val="max"/>
        <c:crossBetween val="between"/>
      </c:valAx>
      <c:catAx>
        <c:axId val="-78895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-7889651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34119185715734E-2"/>
          <c:y val="0.93475437231878122"/>
          <c:w val="0.97797082322513151"/>
          <c:h val="4.799072039237931E-2"/>
        </c:manualLayout>
      </c:layout>
      <c:overlay val="0"/>
      <c:spPr>
        <a:noFill/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7170975882439"/>
          <c:y val="2.9928530903859309E-2"/>
          <c:w val="0.87325914338991795"/>
          <c:h val="0.716415768539684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'Dades Genially'!$A$15</c:f>
              <c:strCache>
                <c:ptCount val="1"/>
                <c:pt idx="0">
                  <c:v>Producció fotovoltaica actual d'autoconsum</c:v>
                </c:pt>
              </c:strCache>
            </c:strRef>
          </c:tx>
          <c:spPr>
            <a:solidFill>
              <a:srgbClr val="FFFF00">
                <a:alpha val="56000"/>
              </a:srgbClr>
            </a:solidFill>
            <a:ln w="19050">
              <a:solidFill>
                <a:srgbClr val="FFFF00"/>
              </a:solidFill>
              <a:prstDash val="solid"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Genially'!$D$15:$Z$15</c:f>
              <c:numCache>
                <c:formatCode>0.00</c:formatCode>
                <c:ptCount val="23"/>
                <c:pt idx="0">
                  <c:v>7.2550750220653271E-2</c:v>
                </c:pt>
                <c:pt idx="1">
                  <c:v>7.88399291814207</c:v>
                </c:pt>
                <c:pt idx="2">
                  <c:v>16.435034013605417</c:v>
                </c:pt>
                <c:pt idx="3">
                  <c:v>11.402196692336815</c:v>
                </c:pt>
                <c:pt idx="4">
                  <c:v>10.233609891003766</c:v>
                </c:pt>
                <c:pt idx="5">
                  <c:v>0.2178770949720672</c:v>
                </c:pt>
                <c:pt idx="6">
                  <c:v>6.4049213943950818</c:v>
                </c:pt>
                <c:pt idx="7">
                  <c:v>8.2824382226917805</c:v>
                </c:pt>
                <c:pt idx="8">
                  <c:v>8.034469600610521</c:v>
                </c:pt>
                <c:pt idx="9">
                  <c:v>6.28292890591743</c:v>
                </c:pt>
                <c:pt idx="10">
                  <c:v>0.25558912386707</c:v>
                </c:pt>
                <c:pt idx="11">
                  <c:v>3.8257232485186563</c:v>
                </c:pt>
                <c:pt idx="12">
                  <c:v>23.612238410596035</c:v>
                </c:pt>
                <c:pt idx="13">
                  <c:v>16.054086836664396</c:v>
                </c:pt>
                <c:pt idx="14">
                  <c:v>24.150960599153393</c:v>
                </c:pt>
                <c:pt idx="15">
                  <c:v>0.69148561362301919</c:v>
                </c:pt>
                <c:pt idx="16">
                  <c:v>8.8793619142572311</c:v>
                </c:pt>
                <c:pt idx="17">
                  <c:v>13.19996703296701</c:v>
                </c:pt>
                <c:pt idx="18">
                  <c:v>4.8170697012802179</c:v>
                </c:pt>
                <c:pt idx="19">
                  <c:v>29.441270566727667</c:v>
                </c:pt>
                <c:pt idx="20">
                  <c:v>0.61368932038834956</c:v>
                </c:pt>
                <c:pt idx="21">
                  <c:v>4.8050209205020877</c:v>
                </c:pt>
                <c:pt idx="22">
                  <c:v>4.6391129032258078</c:v>
                </c:pt>
              </c:numCache>
            </c:numRef>
          </c:val>
        </c:ser>
        <c:ser>
          <c:idx val="1"/>
          <c:order val="1"/>
          <c:tx>
            <c:strRef>
              <c:f>'Dades Genially'!$A$14</c:f>
              <c:strCache>
                <c:ptCount val="1"/>
                <c:pt idx="0">
                  <c:v>Potencial de nova generació FV en cobertes</c:v>
                </c:pt>
              </c:strCache>
            </c:strRef>
          </c:tx>
          <c:spPr>
            <a:solidFill>
              <a:srgbClr val="FCAB08">
                <a:alpha val="20000"/>
              </a:srgbClr>
            </a:solidFill>
            <a:ln w="19050">
              <a:solidFill>
                <a:srgbClr val="FFC000"/>
              </a:solidFill>
              <a:prstDash val="sysDash"/>
            </a:ln>
            <a:effectLst/>
          </c:spPr>
          <c:invertIfNegative val="0"/>
          <c:cat>
            <c:strRef>
              <c:f>'Dades Genially'!$D$2:$Z$2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Castellbisbal*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Genially'!$D$14:$Z$14</c:f>
              <c:numCache>
                <c:formatCode>0.00</c:formatCode>
                <c:ptCount val="23"/>
                <c:pt idx="0">
                  <c:v>13.627449249779346</c:v>
                </c:pt>
                <c:pt idx="1">
                  <c:v>228.31600708185792</c:v>
                </c:pt>
                <c:pt idx="2">
                  <c:v>194.56496598639458</c:v>
                </c:pt>
                <c:pt idx="3">
                  <c:v>223.79780330766317</c:v>
                </c:pt>
                <c:pt idx="4">
                  <c:v>211.26639010899623</c:v>
                </c:pt>
                <c:pt idx="5">
                  <c:v>2.7821229050279328</c:v>
                </c:pt>
                <c:pt idx="6">
                  <c:v>57.19507860560492</c:v>
                </c:pt>
                <c:pt idx="7">
                  <c:v>220.41756177730821</c:v>
                </c:pt>
                <c:pt idx="8">
                  <c:v>161.46553039938948</c:v>
                </c:pt>
                <c:pt idx="9">
                  <c:v>129.11707109408258</c:v>
                </c:pt>
                <c:pt idx="10">
                  <c:v>9.1444108761329304</c:v>
                </c:pt>
                <c:pt idx="11">
                  <c:v>99.074276751481349</c:v>
                </c:pt>
                <c:pt idx="12">
                  <c:v>409.08776158940395</c:v>
                </c:pt>
                <c:pt idx="13">
                  <c:v>292.34591316333558</c:v>
                </c:pt>
                <c:pt idx="14">
                  <c:v>311.44903940084663</c:v>
                </c:pt>
                <c:pt idx="15">
                  <c:v>24.908514386376982</c:v>
                </c:pt>
                <c:pt idx="16">
                  <c:v>137.12063808574277</c:v>
                </c:pt>
                <c:pt idx="17">
                  <c:v>245.40003296703301</c:v>
                </c:pt>
                <c:pt idx="18">
                  <c:v>97.182930298719782</c:v>
                </c:pt>
                <c:pt idx="19">
                  <c:v>758.05872943327233</c:v>
                </c:pt>
                <c:pt idx="20">
                  <c:v>14.08631067961165</c:v>
                </c:pt>
                <c:pt idx="21">
                  <c:v>64.794979079497907</c:v>
                </c:pt>
                <c:pt idx="22">
                  <c:v>66.160887096774189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-788958608"/>
        <c:axId val="-788958064"/>
      </c:barChart>
      <c:catAx>
        <c:axId val="-78895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ca-ES"/>
          </a:p>
        </c:txPr>
        <c:crossAx val="-788958064"/>
        <c:crosses val="autoZero"/>
        <c:auto val="1"/>
        <c:lblAlgn val="ctr"/>
        <c:lblOffset val="100"/>
        <c:noMultiLvlLbl val="0"/>
      </c:catAx>
      <c:valAx>
        <c:axId val="-78895806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8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034119185715734E-2"/>
          <c:y val="0.93475437231878122"/>
          <c:w val="0.83385906532977228"/>
          <c:h val="3.6397324810043173E-2"/>
        </c:manualLayout>
      </c:layout>
      <c:overlay val="0"/>
      <c:spPr>
        <a:noFill/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'Dades Genially (2)'!$E$54</c:f>
              <c:strCache>
                <c:ptCount val="1"/>
                <c:pt idx="0">
                  <c:v>Consum elèctric anual (GWh)</c:v>
                </c:pt>
              </c:strCache>
            </c:strRef>
          </c:tx>
          <c:spPr>
            <a:gradFill>
              <a:gsLst>
                <a:gs pos="0">
                  <a:schemeClr val="tx2">
                    <a:lumMod val="75000"/>
                  </a:schemeClr>
                </a:gs>
                <a:gs pos="100000">
                  <a:schemeClr val="tx2">
                    <a:lumMod val="60000"/>
                    <a:lumOff val="40000"/>
                  </a:schemeClr>
                </a:gs>
              </a:gsLst>
              <a:lin ang="0" scaled="0"/>
            </a:gra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'Dades Genially (2)'!$B$58:$X$58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 (2)'!$B$59:$X$59</c:f>
              <c:numCache>
                <c:formatCode>0.00</c:formatCode>
                <c:ptCount val="23"/>
                <c:pt idx="0">
                  <c:v>18.190000000000001</c:v>
                </c:pt>
                <c:pt idx="1">
                  <c:v>291.62</c:v>
                </c:pt>
                <c:pt idx="2">
                  <c:v>147.84</c:v>
                </c:pt>
                <c:pt idx="3">
                  <c:v>1625.51</c:v>
                </c:pt>
                <c:pt idx="4">
                  <c:v>317.83</c:v>
                </c:pt>
                <c:pt idx="5">
                  <c:v>0.53</c:v>
                </c:pt>
                <c:pt idx="6">
                  <c:v>24.6</c:v>
                </c:pt>
                <c:pt idx="7">
                  <c:v>275.99</c:v>
                </c:pt>
                <c:pt idx="8">
                  <c:v>150.34</c:v>
                </c:pt>
                <c:pt idx="9">
                  <c:v>125.88</c:v>
                </c:pt>
                <c:pt idx="10">
                  <c:v>1.95</c:v>
                </c:pt>
                <c:pt idx="11">
                  <c:v>86.22</c:v>
                </c:pt>
                <c:pt idx="12">
                  <c:v>414.49</c:v>
                </c:pt>
                <c:pt idx="13">
                  <c:v>602.67999999999995</c:v>
                </c:pt>
                <c:pt idx="14">
                  <c:v>477.81</c:v>
                </c:pt>
                <c:pt idx="15">
                  <c:v>9.0500000000000007</c:v>
                </c:pt>
                <c:pt idx="16">
                  <c:v>82.71</c:v>
                </c:pt>
                <c:pt idx="17">
                  <c:v>243.89</c:v>
                </c:pt>
                <c:pt idx="18">
                  <c:v>47.96</c:v>
                </c:pt>
                <c:pt idx="19">
                  <c:v>657.47</c:v>
                </c:pt>
                <c:pt idx="20">
                  <c:v>4.08</c:v>
                </c:pt>
                <c:pt idx="21">
                  <c:v>33.979999999999997</c:v>
                </c:pt>
                <c:pt idx="22">
                  <c:v>48.63</c:v>
                </c:pt>
              </c:numCache>
            </c:numRef>
          </c:val>
        </c:ser>
        <c:ser>
          <c:idx val="1"/>
          <c:order val="1"/>
          <c:tx>
            <c:strRef>
              <c:f>'Dades Genially (2)'!$E$53</c:f>
              <c:strCache>
                <c:ptCount val="1"/>
                <c:pt idx="0">
                  <c:v>Potencial de generació fotovoltaica anual en teulada (GWh)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50000">
                  <a:srgbClr val="FFC000">
                    <a:lumMod val="100000"/>
                  </a:srgbClr>
                </a:gs>
                <a:gs pos="100000">
                  <a:schemeClr val="accent6"/>
                </a:gs>
              </a:gsLst>
              <a:lin ang="10800000" scaled="0"/>
            </a:gradFill>
            <a:ln w="3175">
              <a:solidFill>
                <a:srgbClr val="FFC000"/>
              </a:solidFill>
            </a:ln>
            <a:effectLst/>
          </c:spPr>
          <c:invertIfNegative val="0"/>
          <c:cat>
            <c:strRef>
              <c:f>'Dades Genially (2)'!$B$58:$X$58</c:f>
              <c:strCache>
                <c:ptCount val="23"/>
                <c:pt idx="0">
                  <c:v>Badia del Vallès</c:v>
                </c:pt>
                <c:pt idx="1">
                  <c:v>Barberà del Vallès</c:v>
                </c:pt>
                <c:pt idx="2">
                  <c:v>Castellar del Vallès</c:v>
                </c:pt>
                <c:pt idx="3">
                  <c:v>Castellbisbal</c:v>
                </c:pt>
                <c:pt idx="4">
                  <c:v>Cerdanyola del Vallès</c:v>
                </c:pt>
                <c:pt idx="5">
                  <c:v>Gallifa</c:v>
                </c:pt>
                <c:pt idx="6">
                  <c:v>Matadepera</c:v>
                </c:pt>
                <c:pt idx="7">
                  <c:v>Montcada i Reixac</c:v>
                </c:pt>
                <c:pt idx="8">
                  <c:v>Palau-solità i Plegamans</c:v>
                </c:pt>
                <c:pt idx="9">
                  <c:v>Polinyà</c:v>
                </c:pt>
                <c:pt idx="10">
                  <c:v>Rellinars</c:v>
                </c:pt>
                <c:pt idx="11">
                  <c:v>Ripollet</c:v>
                </c:pt>
                <c:pt idx="12">
                  <c:v>Rubí</c:v>
                </c:pt>
                <c:pt idx="13">
                  <c:v>Sabadell</c:v>
                </c:pt>
                <c:pt idx="14">
                  <c:v>Sant Cugat del Vallès</c:v>
                </c:pt>
                <c:pt idx="15">
                  <c:v>Sant Llorenç Savall</c:v>
                </c:pt>
                <c:pt idx="16">
                  <c:v>Sant Quirze del Vallès</c:v>
                </c:pt>
                <c:pt idx="17">
                  <c:v>Santa Perpètua de Mogoda</c:v>
                </c:pt>
                <c:pt idx="18">
                  <c:v>Sentmenat</c:v>
                </c:pt>
                <c:pt idx="19">
                  <c:v>Terrassa</c:v>
                </c:pt>
                <c:pt idx="20">
                  <c:v>Ullastrell</c:v>
                </c:pt>
                <c:pt idx="21">
                  <c:v>Vacarisses</c:v>
                </c:pt>
                <c:pt idx="22">
                  <c:v>Viladecavalls</c:v>
                </c:pt>
              </c:strCache>
            </c:strRef>
          </c:cat>
          <c:val>
            <c:numRef>
              <c:f>'Dades Genially (2)'!$B$60:$X$60</c:f>
              <c:numCache>
                <c:formatCode>General</c:formatCode>
                <c:ptCount val="23"/>
                <c:pt idx="0">
                  <c:v>13.7</c:v>
                </c:pt>
                <c:pt idx="1">
                  <c:v>236.2</c:v>
                </c:pt>
                <c:pt idx="2">
                  <c:v>211</c:v>
                </c:pt>
                <c:pt idx="3">
                  <c:v>235.2</c:v>
                </c:pt>
                <c:pt idx="4">
                  <c:v>221.5</c:v>
                </c:pt>
                <c:pt idx="5">
                  <c:v>3</c:v>
                </c:pt>
                <c:pt idx="6">
                  <c:v>63.6</c:v>
                </c:pt>
                <c:pt idx="7">
                  <c:v>228.7</c:v>
                </c:pt>
                <c:pt idx="8">
                  <c:v>169.5</c:v>
                </c:pt>
                <c:pt idx="9">
                  <c:v>135.4</c:v>
                </c:pt>
                <c:pt idx="10">
                  <c:v>9.4</c:v>
                </c:pt>
                <c:pt idx="11">
                  <c:v>102.9</c:v>
                </c:pt>
                <c:pt idx="12">
                  <c:v>432.7</c:v>
                </c:pt>
                <c:pt idx="13">
                  <c:v>308.39999999999998</c:v>
                </c:pt>
                <c:pt idx="14">
                  <c:v>335.6</c:v>
                </c:pt>
                <c:pt idx="15">
                  <c:v>25.6</c:v>
                </c:pt>
                <c:pt idx="16">
                  <c:v>146</c:v>
                </c:pt>
                <c:pt idx="17">
                  <c:v>258.60000000000002</c:v>
                </c:pt>
                <c:pt idx="18">
                  <c:v>102</c:v>
                </c:pt>
                <c:pt idx="19">
                  <c:v>787.5</c:v>
                </c:pt>
                <c:pt idx="20">
                  <c:v>14.7</c:v>
                </c:pt>
                <c:pt idx="21">
                  <c:v>69.599999999999994</c:v>
                </c:pt>
                <c:pt idx="22">
                  <c:v>70.8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57"/>
        <c:axId val="-788962960"/>
        <c:axId val="-788954800"/>
      </c:barChart>
      <c:catAx>
        <c:axId val="-788962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ca-ES"/>
          </a:p>
        </c:txPr>
        <c:crossAx val="-788954800"/>
        <c:crosses val="autoZero"/>
        <c:auto val="1"/>
        <c:lblAlgn val="ctr"/>
        <c:lblOffset val="100"/>
        <c:noMultiLvlLbl val="0"/>
      </c:catAx>
      <c:valAx>
        <c:axId val="-788954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6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solidFill>
            <a:schemeClr val="bg1">
              <a:lumMod val="7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Demanda elèctrica 2022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'Dades Genially (2)'!$AE$27</c:f>
              <c:strCache>
                <c:ptCount val="1"/>
                <c:pt idx="0">
                  <c:v>USOS DOMESTICS</c:v>
                </c:pt>
              </c:strCache>
            </c:strRef>
          </c:tx>
          <c:spPr>
            <a:solidFill>
              <a:schemeClr val="accent6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'Dades Genially (2)'!$AF$26:$AI$26</c:f>
              <c:strCache>
                <c:ptCount val="4"/>
                <c:pt idx="0">
                  <c:v>Sant Llorenç Savall</c:v>
                </c:pt>
                <c:pt idx="1">
                  <c:v>Ullastrell</c:v>
                </c:pt>
                <c:pt idx="2">
                  <c:v>Rellinars</c:v>
                </c:pt>
                <c:pt idx="3">
                  <c:v>Gallifa</c:v>
                </c:pt>
              </c:strCache>
            </c:strRef>
          </c:cat>
          <c:val>
            <c:numRef>
              <c:f>'Dades Genially (2)'!$AF$27:$AI$27</c:f>
              <c:numCache>
                <c:formatCode>#,##0.00</c:formatCode>
                <c:ptCount val="4"/>
                <c:pt idx="0" formatCode="0.00">
                  <c:v>3.5082049999999998</c:v>
                </c:pt>
                <c:pt idx="1">
                  <c:v>2.6770550000000002</c:v>
                </c:pt>
                <c:pt idx="2">
                  <c:v>1.535372</c:v>
                </c:pt>
                <c:pt idx="3">
                  <c:v>0.39550099999999999</c:v>
                </c:pt>
              </c:numCache>
            </c:numRef>
          </c:val>
        </c:ser>
        <c:ser>
          <c:idx val="1"/>
          <c:order val="1"/>
          <c:tx>
            <c:strRef>
              <c:f>'Dades Genially (2)'!$AE$28</c:f>
              <c:strCache>
                <c:ptCount val="1"/>
                <c:pt idx="0">
                  <c:v>INDUSTRIAL</c:v>
                </c:pt>
              </c:strCache>
            </c:strRef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pattFill prst="dkUpDiag">
                <a:fgClr>
                  <a:schemeClr val="accent6">
                    <a:shade val="76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</c:dPt>
          <c:cat>
            <c:strRef>
              <c:f>'Dades Genially (2)'!$AF$26:$AI$26</c:f>
              <c:strCache>
                <c:ptCount val="4"/>
                <c:pt idx="0">
                  <c:v>Sant Llorenç Savall</c:v>
                </c:pt>
                <c:pt idx="1">
                  <c:v>Ullastrell</c:v>
                </c:pt>
                <c:pt idx="2">
                  <c:v>Rellinars</c:v>
                </c:pt>
                <c:pt idx="3">
                  <c:v>Gallifa</c:v>
                </c:pt>
              </c:strCache>
            </c:strRef>
          </c:cat>
          <c:val>
            <c:numRef>
              <c:f>'Dades Genially (2)'!$AF$28:$AI$28</c:f>
              <c:numCache>
                <c:formatCode>General</c:formatCode>
                <c:ptCount val="4"/>
                <c:pt idx="0" formatCode="0.00">
                  <c:v>2.7400929999999999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'Dades Genially (2)'!$AE$29</c:f>
              <c:strCache>
                <c:ptCount val="1"/>
                <c:pt idx="0">
                  <c:v>TERCIARI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'Dades Genially (2)'!$AF$26:$AI$26</c:f>
              <c:strCache>
                <c:ptCount val="4"/>
                <c:pt idx="0">
                  <c:v>Sant Llorenç Savall</c:v>
                </c:pt>
                <c:pt idx="1">
                  <c:v>Ullastrell</c:v>
                </c:pt>
                <c:pt idx="2">
                  <c:v>Rellinars</c:v>
                </c:pt>
                <c:pt idx="3">
                  <c:v>Gallifa</c:v>
                </c:pt>
              </c:strCache>
            </c:strRef>
          </c:cat>
          <c:val>
            <c:numRef>
              <c:f>'Dades Genially (2)'!$AF$29:$AI$29</c:f>
              <c:numCache>
                <c:formatCode>#,##0.00</c:formatCode>
                <c:ptCount val="4"/>
                <c:pt idx="0" formatCode="0.00">
                  <c:v>2.653578</c:v>
                </c:pt>
                <c:pt idx="1">
                  <c:v>1.1529020000000001</c:v>
                </c:pt>
                <c:pt idx="2" formatCode="General">
                  <c:v>0.38640000000000002</c:v>
                </c:pt>
                <c:pt idx="3" formatCode="#,##0.000">
                  <c:v>4.8578999999999997E-2</c:v>
                </c:pt>
              </c:numCache>
            </c:numRef>
          </c:val>
        </c:ser>
        <c:ser>
          <c:idx val="3"/>
          <c:order val="3"/>
          <c:tx>
            <c:strRef>
              <c:f>'Dades Genially (2)'!$AE$30</c:f>
              <c:strCache>
                <c:ptCount val="1"/>
                <c:pt idx="0">
                  <c:v>PRIMARI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'Dades Genially (2)'!$AF$26:$AI$26</c:f>
              <c:strCache>
                <c:ptCount val="4"/>
                <c:pt idx="0">
                  <c:v>Sant Llorenç Savall</c:v>
                </c:pt>
                <c:pt idx="1">
                  <c:v>Ullastrell</c:v>
                </c:pt>
                <c:pt idx="2">
                  <c:v>Rellinars</c:v>
                </c:pt>
                <c:pt idx="3">
                  <c:v>Gallifa</c:v>
                </c:pt>
              </c:strCache>
            </c:strRef>
          </c:cat>
          <c:val>
            <c:numRef>
              <c:f>'Dades Genially (2)'!$AF$30:$AI$30</c:f>
              <c:numCache>
                <c:formatCode>#,##0.00</c:formatCode>
                <c:ptCount val="4"/>
                <c:pt idx="0" formatCode="0.00">
                  <c:v>0.115464</c:v>
                </c:pt>
                <c:pt idx="1">
                  <c:v>4.9119000000000003E-2</c:v>
                </c:pt>
                <c:pt idx="2" formatCode="#,##0.000">
                  <c:v>8.5809999999999997E-2</c:v>
                </c:pt>
                <c:pt idx="3" formatCode="General">
                  <c:v>1.333E-2</c:v>
                </c:pt>
              </c:numCache>
            </c:numRef>
          </c:val>
        </c:ser>
        <c:ser>
          <c:idx val="4"/>
          <c:order val="4"/>
          <c:tx>
            <c:strRef>
              <c:f>'Dades Genially (2)'!$AE$31</c:f>
              <c:strCache>
                <c:ptCount val="1"/>
                <c:pt idx="0">
                  <c:v>CONSTRUCCIO I OBRES PUBLIQUES</c:v>
                </c:pt>
              </c:strCache>
            </c:strRef>
          </c:tx>
          <c:spPr>
            <a:solidFill>
              <a:schemeClr val="accent6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'Dades Genially (2)'!$AF$26:$AI$26</c:f>
              <c:strCache>
                <c:ptCount val="4"/>
                <c:pt idx="0">
                  <c:v>Sant Llorenç Savall</c:v>
                </c:pt>
                <c:pt idx="1">
                  <c:v>Ullastrell</c:v>
                </c:pt>
                <c:pt idx="2">
                  <c:v>Rellinars</c:v>
                </c:pt>
                <c:pt idx="3">
                  <c:v>Gallifa</c:v>
                </c:pt>
              </c:strCache>
            </c:strRef>
          </c:cat>
          <c:val>
            <c:numRef>
              <c:f>'Dades Genially (2)'!$AF$31:$AI$31</c:f>
              <c:numCache>
                <c:formatCode>#,##0.00</c:formatCode>
                <c:ptCount val="4"/>
                <c:pt idx="0" formatCode="0.00">
                  <c:v>3.6915000000000003E-2</c:v>
                </c:pt>
                <c:pt idx="1">
                  <c:v>7.5771000000000005E-2</c:v>
                </c:pt>
                <c:pt idx="2" formatCode="#,##0.000">
                  <c:v>1.9643999999999998E-2</c:v>
                </c:pt>
                <c:pt idx="3" formatCode="#,##0.000">
                  <c:v>7.5357999999999994E-2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788953712"/>
        <c:axId val="-788955344"/>
      </c:barChart>
      <c:catAx>
        <c:axId val="-78895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5344"/>
        <c:crosses val="autoZero"/>
        <c:auto val="1"/>
        <c:lblAlgn val="ctr"/>
        <c:lblOffset val="100"/>
        <c:noMultiLvlLbl val="0"/>
      </c:catAx>
      <c:valAx>
        <c:axId val="-788955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ca-ES"/>
                  <a:t>GWh/any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3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Demanda elèctrica 2022</c:v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Sant Llorenç Savall</c:v>
              </c:pt>
            </c:strLit>
          </c:cat>
          <c:val>
            <c:numLit>
              <c:formatCode>General</c:formatCode>
              <c:ptCount val="1"/>
              <c:pt idx="0">
                <c:v>9.0500000000000007</c:v>
              </c:pt>
            </c:numLit>
          </c:val>
        </c:ser>
        <c:ser>
          <c:idx val="0"/>
          <c:order val="1"/>
          <c:tx>
            <c:v>Potencial FV cobertes industrials</c:v>
          </c:tx>
          <c:spPr>
            <a:solidFill>
              <a:srgbClr val="D7928D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Sant Llorenç Savall</c:v>
              </c:pt>
            </c:strLit>
          </c:cat>
          <c:val>
            <c:numRef>
              <c:f>'Dades Genially (2)'!$T$56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</c:ser>
        <c:ser>
          <c:idx val="4"/>
          <c:order val="2"/>
          <c:tx>
            <c:v>Potencial FV global municipi</c:v>
          </c:tx>
          <c:spPr>
            <a:solidFill>
              <a:srgbClr val="FFDC6D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Sant Llorenç Savall</c:v>
              </c:pt>
            </c:strLit>
          </c:cat>
          <c:val>
            <c:numRef>
              <c:f>'Dades Genially (2)'!$T$54</c:f>
              <c:numCache>
                <c:formatCode>General</c:formatCode>
                <c:ptCount val="1"/>
                <c:pt idx="0">
                  <c:v>25.6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8957520"/>
        <c:axId val="-788953168"/>
      </c:barChart>
      <c:catAx>
        <c:axId val="-7889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3168"/>
        <c:crosses val="autoZero"/>
        <c:auto val="1"/>
        <c:lblAlgn val="ctr"/>
        <c:lblOffset val="100"/>
        <c:noMultiLvlLbl val="0"/>
      </c:catAx>
      <c:valAx>
        <c:axId val="-78895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a-ES"/>
                  <a:t>GWh/any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a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Demanda elèctrica 2022 (GWh/any)</c:v>
          </c:tx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Ullastrell</c:v>
              </c:pt>
            </c:strLit>
          </c:cat>
          <c:val>
            <c:numRef>
              <c:f>'Dades Genially (2)'!$AG$32</c:f>
              <c:numCache>
                <c:formatCode>0.00</c:formatCode>
                <c:ptCount val="1"/>
                <c:pt idx="0">
                  <c:v>5.954847</c:v>
                </c:pt>
              </c:numCache>
            </c:numRef>
          </c:val>
        </c:ser>
        <c:ser>
          <c:idx val="0"/>
          <c:order val="1"/>
          <c:tx>
            <c:strRef>
              <c:f>'Dades Genially (2)'!$S$56</c:f>
              <c:strCache>
                <c:ptCount val="1"/>
                <c:pt idx="0">
                  <c:v>Potencial FV cobertes industrials (GWh/any)</c:v>
                </c:pt>
              </c:strCache>
            </c:strRef>
          </c:tx>
          <c:spPr>
            <a:solidFill>
              <a:srgbClr val="D7928D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Ullastrell</c:v>
              </c:pt>
            </c:strLit>
          </c:cat>
          <c:val>
            <c:numRef>
              <c:f>'Dades Genially (2)'!$AG$34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strRef>
              <c:f>'Dades Genially (2)'!$S$54</c:f>
              <c:strCache>
                <c:ptCount val="1"/>
                <c:pt idx="0">
                  <c:v>Potencial FV global municipi (GWh/any)</c:v>
                </c:pt>
              </c:strCache>
            </c:strRef>
          </c:tx>
          <c:spPr>
            <a:solidFill>
              <a:srgbClr val="FFDC6D"/>
            </a:solidFill>
            <a:ln>
              <a:noFill/>
            </a:ln>
            <a:effectLst/>
          </c:spPr>
          <c:invertIfNegative val="0"/>
          <c:cat>
            <c:strLit>
              <c:ptCount val="1"/>
              <c:pt idx="0">
                <c:v>Ullastrell</c:v>
              </c:pt>
            </c:strLit>
          </c:cat>
          <c:val>
            <c:numRef>
              <c:f>'Dades Genially (2)'!$AG$39</c:f>
              <c:numCache>
                <c:formatCode>General</c:formatCode>
                <c:ptCount val="1"/>
                <c:pt idx="0">
                  <c:v>14.7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8952624"/>
        <c:axId val="-788952080"/>
      </c:barChart>
      <c:catAx>
        <c:axId val="-78895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2080"/>
        <c:crosses val="autoZero"/>
        <c:auto val="1"/>
        <c:lblAlgn val="ctr"/>
        <c:lblOffset val="100"/>
        <c:noMultiLvlLbl val="0"/>
      </c:catAx>
      <c:valAx>
        <c:axId val="-788952080"/>
        <c:scaling>
          <c:orientation val="minMax"/>
          <c:max val="3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-78895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Ref>
              <c:f>'Dades Genially (2)'!$AH$26</c:f>
              <c:strCache>
                <c:ptCount val="1"/>
                <c:pt idx="0">
                  <c:v>Rellinars</c:v>
                </c:pt>
              </c:strCache>
            </c:strRef>
          </c:cat>
          <c:val>
            <c:numRef>
              <c:f>'Dades Genially (2)'!$AH$32</c:f>
              <c:numCache>
                <c:formatCode>0.00</c:formatCode>
                <c:ptCount val="1"/>
                <c:pt idx="0">
                  <c:v>2.0272260000000002</c:v>
                </c:pt>
              </c:numCache>
            </c:numRef>
          </c:val>
        </c:ser>
        <c:ser>
          <c:idx val="0"/>
          <c:order val="1"/>
          <c:tx>
            <c:strRef>
              <c:f>'Dades Genially (2)'!$S$56</c:f>
              <c:strCache>
                <c:ptCount val="1"/>
                <c:pt idx="0">
                  <c:v>Potencial FV cobertes industrials (GWh/any)</c:v>
                </c:pt>
              </c:strCache>
            </c:strRef>
          </c:tx>
          <c:spPr>
            <a:solidFill>
              <a:srgbClr val="D7928D"/>
            </a:solidFill>
            <a:ln>
              <a:noFill/>
            </a:ln>
            <a:effectLst/>
          </c:spPr>
          <c:invertIfNegative val="0"/>
          <c:cat>
            <c:strRef>
              <c:f>'Dades Genially (2)'!$AH$26</c:f>
              <c:strCache>
                <c:ptCount val="1"/>
                <c:pt idx="0">
                  <c:v>Rellinars</c:v>
                </c:pt>
              </c:strCache>
            </c:strRef>
          </c:cat>
          <c:val>
            <c:numRef>
              <c:f>'Dades Genially (2)'!$AH$34</c:f>
              <c:numCache>
                <c:formatCode>General</c:formatCode>
                <c:ptCount val="1"/>
                <c:pt idx="0">
                  <c:v>0.20800000000000002</c:v>
                </c:pt>
              </c:numCache>
            </c:numRef>
          </c:val>
        </c:ser>
        <c:ser>
          <c:idx val="4"/>
          <c:order val="2"/>
          <c:tx>
            <c:strRef>
              <c:f>'Dades Genially (2)'!$S$54</c:f>
              <c:strCache>
                <c:ptCount val="1"/>
                <c:pt idx="0">
                  <c:v>Potencial FV global municipi (GWh/any)</c:v>
                </c:pt>
              </c:strCache>
            </c:strRef>
          </c:tx>
          <c:spPr>
            <a:solidFill>
              <a:srgbClr val="FFDC6D"/>
            </a:solidFill>
            <a:ln>
              <a:noFill/>
            </a:ln>
            <a:effectLst/>
          </c:spPr>
          <c:invertIfNegative val="0"/>
          <c:cat>
            <c:strRef>
              <c:f>'Dades Genially (2)'!$AH$26</c:f>
              <c:strCache>
                <c:ptCount val="1"/>
                <c:pt idx="0">
                  <c:v>Rellinars</c:v>
                </c:pt>
              </c:strCache>
            </c:strRef>
          </c:cat>
          <c:val>
            <c:numRef>
              <c:f>'Dades Genially (2)'!$AH$39</c:f>
              <c:numCache>
                <c:formatCode>General</c:formatCode>
                <c:ptCount val="1"/>
                <c:pt idx="0">
                  <c:v>9.4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8951536"/>
        <c:axId val="-788950992"/>
      </c:barChart>
      <c:catAx>
        <c:axId val="-78895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0992"/>
        <c:crosses val="autoZero"/>
        <c:auto val="1"/>
        <c:lblAlgn val="ctr"/>
        <c:lblOffset val="100"/>
        <c:noMultiLvlLbl val="0"/>
      </c:catAx>
      <c:valAx>
        <c:axId val="-788950992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5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79646"/>
            </a:solidFill>
            <a:ln>
              <a:noFill/>
            </a:ln>
            <a:effectLst/>
          </c:spPr>
          <c:invertIfNegative val="0"/>
          <c:cat>
            <c:strRef>
              <c:f>'Dades Genially (2)'!$AI$26</c:f>
              <c:strCache>
                <c:ptCount val="1"/>
                <c:pt idx="0">
                  <c:v>Gallifa</c:v>
                </c:pt>
              </c:strCache>
            </c:strRef>
          </c:cat>
          <c:val>
            <c:numRef>
              <c:f>'Dades Genially (2)'!$AI$32</c:f>
              <c:numCache>
                <c:formatCode>0.00</c:formatCode>
                <c:ptCount val="1"/>
                <c:pt idx="0">
                  <c:v>0.53276800000000002</c:v>
                </c:pt>
              </c:numCache>
            </c:numRef>
          </c:val>
        </c:ser>
        <c:ser>
          <c:idx val="0"/>
          <c:order val="1"/>
          <c:tx>
            <c:strRef>
              <c:f>'Dades Genially (2)'!$S$56</c:f>
              <c:strCache>
                <c:ptCount val="1"/>
                <c:pt idx="0">
                  <c:v>Potencial FV cobertes industrials (GWh/any)</c:v>
                </c:pt>
              </c:strCache>
            </c:strRef>
          </c:tx>
          <c:spPr>
            <a:solidFill>
              <a:srgbClr val="D7928D"/>
            </a:solidFill>
            <a:ln>
              <a:noFill/>
            </a:ln>
            <a:effectLst/>
          </c:spPr>
          <c:invertIfNegative val="0"/>
          <c:cat>
            <c:strRef>
              <c:f>'Dades Genially (2)'!$AI$26</c:f>
              <c:strCache>
                <c:ptCount val="1"/>
                <c:pt idx="0">
                  <c:v>Gallifa</c:v>
                </c:pt>
              </c:strCache>
            </c:strRef>
          </c:cat>
          <c:val>
            <c:numRef>
              <c:f>'Dades Genially (2)'!$AI$34</c:f>
              <c:numCache>
                <c:formatCode>General</c:formatCode>
                <c:ptCount val="1"/>
                <c:pt idx="0">
                  <c:v>1.3000000000000001E-2</c:v>
                </c:pt>
              </c:numCache>
            </c:numRef>
          </c:val>
        </c:ser>
        <c:ser>
          <c:idx val="4"/>
          <c:order val="2"/>
          <c:tx>
            <c:strRef>
              <c:f>'Dades Genially (2)'!$S$54</c:f>
              <c:strCache>
                <c:ptCount val="1"/>
                <c:pt idx="0">
                  <c:v>Potencial FV global municipi (GWh/any)</c:v>
                </c:pt>
              </c:strCache>
            </c:strRef>
          </c:tx>
          <c:spPr>
            <a:solidFill>
              <a:srgbClr val="FFDC6D"/>
            </a:solidFill>
            <a:ln>
              <a:noFill/>
            </a:ln>
            <a:effectLst/>
          </c:spPr>
          <c:invertIfNegative val="0"/>
          <c:cat>
            <c:strRef>
              <c:f>'Dades Genially (2)'!$AI$26</c:f>
              <c:strCache>
                <c:ptCount val="1"/>
                <c:pt idx="0">
                  <c:v>Gallifa</c:v>
                </c:pt>
              </c:strCache>
            </c:strRef>
          </c:cat>
          <c:val>
            <c:numRef>
              <c:f>'Dades Genially (2)'!$AI$39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88964592"/>
        <c:axId val="-788964048"/>
      </c:barChart>
      <c:catAx>
        <c:axId val="-7889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64048"/>
        <c:crosses val="autoZero"/>
        <c:auto val="1"/>
        <c:lblAlgn val="ctr"/>
        <c:lblOffset val="100"/>
        <c:noMultiLvlLbl val="0"/>
      </c:catAx>
      <c:valAx>
        <c:axId val="-788964048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-78896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5.xml"/><Relationship Id="rId7" Type="http://schemas.openxmlformats.org/officeDocument/2006/relationships/image" Target="../media/image3.png"/><Relationship Id="rId12" Type="http://schemas.openxmlformats.org/officeDocument/2006/relationships/chart" Target="../charts/chart10.xml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openxmlformats.org/officeDocument/2006/relationships/chart" Target="../charts/chart7.xml"/><Relationship Id="rId11" Type="http://schemas.openxmlformats.org/officeDocument/2006/relationships/image" Target="../media/image5.png"/><Relationship Id="rId5" Type="http://schemas.openxmlformats.org/officeDocument/2006/relationships/image" Target="../media/image2.png"/><Relationship Id="rId10" Type="http://schemas.openxmlformats.org/officeDocument/2006/relationships/image" Target="../media/image4.png"/><Relationship Id="rId4" Type="http://schemas.openxmlformats.org/officeDocument/2006/relationships/chart" Target="../charts/chart6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839932</xdr:colOff>
      <xdr:row>19</xdr:row>
      <xdr:rowOff>10248</xdr:rowOff>
    </xdr:from>
    <xdr:to>
      <xdr:col>9</xdr:col>
      <xdr:colOff>190499</xdr:colOff>
      <xdr:row>47</xdr:row>
      <xdr:rowOff>67108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584448</xdr:colOff>
      <xdr:row>19</xdr:row>
      <xdr:rowOff>6377</xdr:rowOff>
    </xdr:from>
    <xdr:to>
      <xdr:col>17</xdr:col>
      <xdr:colOff>140277</xdr:colOff>
      <xdr:row>45</xdr:row>
      <xdr:rowOff>123092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54721" y="3625877"/>
          <a:ext cx="5738419" cy="5069715"/>
        </a:xfrm>
        <a:prstGeom prst="rect">
          <a:avLst/>
        </a:prstGeom>
      </xdr:spPr>
    </xdr:pic>
    <xdr:clientData/>
  </xdr:twoCellAnchor>
  <xdr:twoCellAnchor>
    <xdr:from>
      <xdr:col>0</xdr:col>
      <xdr:colOff>1142999</xdr:colOff>
      <xdr:row>48</xdr:row>
      <xdr:rowOff>112569</xdr:rowOff>
    </xdr:from>
    <xdr:to>
      <xdr:col>8</xdr:col>
      <xdr:colOff>398318</xdr:colOff>
      <xdr:row>76</xdr:row>
      <xdr:rowOff>155864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17318</xdr:colOff>
      <xdr:row>47</xdr:row>
      <xdr:rowOff>181840</xdr:rowOff>
    </xdr:from>
    <xdr:to>
      <xdr:col>17</xdr:col>
      <xdr:colOff>398319</xdr:colOff>
      <xdr:row>78</xdr:row>
      <xdr:rowOff>164520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188502</xdr:colOff>
      <xdr:row>19</xdr:row>
      <xdr:rowOff>60615</xdr:rowOff>
    </xdr:from>
    <xdr:to>
      <xdr:col>10</xdr:col>
      <xdr:colOff>649432</xdr:colOff>
      <xdr:row>51</xdr:row>
      <xdr:rowOff>40231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62305</xdr:colOff>
      <xdr:row>19</xdr:row>
      <xdr:rowOff>98163</xdr:rowOff>
    </xdr:from>
    <xdr:to>
      <xdr:col>18</xdr:col>
      <xdr:colOff>466724</xdr:colOff>
      <xdr:row>46</xdr:row>
      <xdr:rowOff>24378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4305" y="3746238"/>
          <a:ext cx="5738419" cy="5069715"/>
        </a:xfrm>
        <a:prstGeom prst="rect">
          <a:avLst/>
        </a:prstGeom>
      </xdr:spPr>
    </xdr:pic>
    <xdr:clientData/>
  </xdr:twoCellAnchor>
  <xdr:twoCellAnchor>
    <xdr:from>
      <xdr:col>25</xdr:col>
      <xdr:colOff>161925</xdr:colOff>
      <xdr:row>1</xdr:row>
      <xdr:rowOff>90486</xdr:rowOff>
    </xdr:from>
    <xdr:to>
      <xdr:col>31</xdr:col>
      <xdr:colOff>790574</xdr:colOff>
      <xdr:row>23</xdr:row>
      <xdr:rowOff>85724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895351</xdr:colOff>
      <xdr:row>8</xdr:row>
      <xdr:rowOff>86591</xdr:rowOff>
    </xdr:from>
    <xdr:to>
      <xdr:col>34</xdr:col>
      <xdr:colOff>121227</xdr:colOff>
      <xdr:row>23</xdr:row>
      <xdr:rowOff>71438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32</xdr:col>
      <xdr:colOff>258044</xdr:colOff>
      <xdr:row>15</xdr:row>
      <xdr:rowOff>76165</xdr:rowOff>
    </xdr:from>
    <xdr:to>
      <xdr:col>32</xdr:col>
      <xdr:colOff>588818</xdr:colOff>
      <xdr:row>18</xdr:row>
      <xdr:rowOff>25979</xdr:rowOff>
    </xdr:to>
    <xdr:pic>
      <xdr:nvPicPr>
        <xdr:cNvPr id="14" name="Imagen 13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3224" t="50772" r="29311" b="29625"/>
        <a:stretch/>
      </xdr:blipFill>
      <xdr:spPr>
        <a:xfrm>
          <a:off x="26451794" y="2959642"/>
          <a:ext cx="330774" cy="521314"/>
        </a:xfrm>
        <a:prstGeom prst="rect">
          <a:avLst/>
        </a:prstGeom>
      </xdr:spPr>
    </xdr:pic>
    <xdr:clientData/>
  </xdr:twoCellAnchor>
  <xdr:twoCellAnchor>
    <xdr:from>
      <xdr:col>34</xdr:col>
      <xdr:colOff>171450</xdr:colOff>
      <xdr:row>8</xdr:row>
      <xdr:rowOff>116899</xdr:rowOff>
    </xdr:from>
    <xdr:to>
      <xdr:col>36</xdr:col>
      <xdr:colOff>542925</xdr:colOff>
      <xdr:row>20</xdr:row>
      <xdr:rowOff>38966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34</xdr:col>
      <xdr:colOff>583731</xdr:colOff>
      <xdr:row>16</xdr:row>
      <xdr:rowOff>152239</xdr:rowOff>
    </xdr:from>
    <xdr:to>
      <xdr:col>35</xdr:col>
      <xdr:colOff>192050</xdr:colOff>
      <xdr:row>18</xdr:row>
      <xdr:rowOff>119616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301481" y="3228814"/>
          <a:ext cx="370319" cy="348377"/>
        </a:xfrm>
        <a:prstGeom prst="rect">
          <a:avLst/>
        </a:prstGeom>
      </xdr:spPr>
    </xdr:pic>
    <xdr:clientData/>
  </xdr:twoCellAnchor>
  <xdr:twoCellAnchor>
    <xdr:from>
      <xdr:col>37</xdr:col>
      <xdr:colOff>167987</xdr:colOff>
      <xdr:row>8</xdr:row>
      <xdr:rowOff>76202</xdr:rowOff>
    </xdr:from>
    <xdr:to>
      <xdr:col>40</xdr:col>
      <xdr:colOff>103909</xdr:colOff>
      <xdr:row>20</xdr:row>
      <xdr:rowOff>25979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40</xdr:col>
      <xdr:colOff>147204</xdr:colOff>
      <xdr:row>8</xdr:row>
      <xdr:rowOff>101312</xdr:rowOff>
    </xdr:from>
    <xdr:to>
      <xdr:col>43</xdr:col>
      <xdr:colOff>69272</xdr:colOff>
      <xdr:row>20</xdr:row>
      <xdr:rowOff>17319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38</xdr:col>
      <xdr:colOff>116899</xdr:colOff>
      <xdr:row>17</xdr:row>
      <xdr:rowOff>180974</xdr:rowOff>
    </xdr:from>
    <xdr:to>
      <xdr:col>38</xdr:col>
      <xdr:colOff>484043</xdr:colOff>
      <xdr:row>18</xdr:row>
      <xdr:rowOff>101445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882649" y="3448049"/>
          <a:ext cx="367144" cy="110971"/>
        </a:xfrm>
        <a:prstGeom prst="rect">
          <a:avLst/>
        </a:prstGeom>
      </xdr:spPr>
    </xdr:pic>
    <xdr:clientData/>
  </xdr:twoCellAnchor>
  <xdr:twoCellAnchor editAs="oneCell">
    <xdr:from>
      <xdr:col>41</xdr:col>
      <xdr:colOff>114301</xdr:colOff>
      <xdr:row>18</xdr:row>
      <xdr:rowOff>50223</xdr:rowOff>
    </xdr:from>
    <xdr:to>
      <xdr:col>41</xdr:col>
      <xdr:colOff>457193</xdr:colOff>
      <xdr:row>18</xdr:row>
      <xdr:rowOff>95942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166051" y="3505200"/>
          <a:ext cx="342892" cy="45719"/>
        </a:xfrm>
        <a:prstGeom prst="rect">
          <a:avLst/>
        </a:prstGeom>
      </xdr:spPr>
    </xdr:pic>
    <xdr:clientData/>
  </xdr:twoCellAnchor>
  <xdr:twoCellAnchor>
    <xdr:from>
      <xdr:col>36</xdr:col>
      <xdr:colOff>85725</xdr:colOff>
      <xdr:row>21</xdr:row>
      <xdr:rowOff>19050</xdr:rowOff>
    </xdr:from>
    <xdr:to>
      <xdr:col>47</xdr:col>
      <xdr:colOff>85725</xdr:colOff>
      <xdr:row>39</xdr:row>
      <xdr:rowOff>95250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7" name="Tabla68" displayName="Tabla68" ref="AE26:AI40" totalsRowShown="0">
  <autoFilter ref="AE26:AI40"/>
  <sortState ref="AE27:AF31">
    <sortCondition descending="1" ref="AF26:AF31"/>
  </sortState>
  <tableColumns count="5">
    <tableColumn id="1" name="Sectors"/>
    <tableColumn id="2" name="Sant Llorenç Savall" dataDxfId="31"/>
    <tableColumn id="3" name="Ullastrell"/>
    <tableColumn id="4" name="Rellinars"/>
    <tableColumn id="5" name="Gallif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14" displayName="Tabla14" ref="A2:D25" totalsRowShown="0" dataDxfId="30">
  <autoFilter ref="A2:D25"/>
  <sortState ref="A3:AE25">
    <sortCondition ref="A2:A25"/>
  </sortState>
  <tableColumns count="4">
    <tableColumn id="1" name="Municipi" dataDxfId="29"/>
    <tableColumn id="22" name="Dades DIBA 2019 (GWh)" dataDxfId="28"/>
    <tableColumn id="2" name="Dades ICAEN 2022 (GWh)" dataDxfId="27"/>
    <tableColumn id="3" name="Comentaris" dataDxfId="26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A2:H26" totalsRowShown="0" dataDxfId="25">
  <autoFilter ref="A2:H26"/>
  <tableColumns count="8">
    <tableColumn id="1" name="Municipis" dataDxfId="24"/>
    <tableColumn id="2" name="Àrea (Ha)" dataDxfId="23"/>
    <tableColumn id="3" name="Potència (MW)" dataDxfId="22"/>
    <tableColumn id="4" name="Generació (GWh)" dataDxfId="21"/>
    <tableColumn id="5" name="Àrea (m2)" dataDxfId="20"/>
    <tableColumn id="6" name="Potència (MW)." dataDxfId="19"/>
    <tableColumn id="7" name="Generació (GWh)." dataDxfId="18"/>
    <tableColumn id="8" name="Dades ICAEN 2022 (GWh)" dataDxfId="17"/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A1:J143" totalsRowShown="0" headerRowDxfId="16" tableBorderDxfId="15">
  <autoFilter ref="A1:J143">
    <filterColumn colId="6">
      <filters>
        <filter val="USOS DOMESTICS"/>
      </filters>
    </filterColumn>
  </autoFilter>
  <sortState ref="A2:J143">
    <sortCondition ref="E1:E143"/>
  </sortState>
  <tableColumns count="10">
    <tableColumn id="1" name="Any"/>
    <tableColumn id="2" name="Provincia"/>
    <tableColumn id="3" name="Comarca"/>
    <tableColumn id="4" name="CDMUN"/>
    <tableColumn id="5" name="Municipi"/>
    <tableColumn id="6" name="Codi_Sector"/>
    <tableColumn id="7" name="Descripcio_Sector"/>
    <tableColumn id="8" name="Consum [kWh]"/>
    <tableColumn id="9" name="Observacions"/>
    <tableColumn id="10" name="Font de dades alternativa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Tabla1" displayName="Tabla1" ref="A2:Q25" totalsRowShown="0">
  <autoFilter ref="A2:Q25"/>
  <sortState ref="A3:AE25">
    <sortCondition ref="A2:A25"/>
  </sortState>
  <tableColumns count="17">
    <tableColumn id="1" name="Municipi"/>
    <tableColumn id="16" name="Primari" dataDxfId="14"/>
    <tableColumn id="17" name="Industrial"/>
    <tableColumn id="18" name="Serveis (ICAEN)"/>
    <tableColumn id="19" name="Serveis (no ME)"/>
    <tableColumn id="20" name="Domèstic"/>
    <tableColumn id="21" name="Transport"/>
    <tableColumn id="22" name="TOTAL MPI"/>
    <tableColumn id="23" name="TOTAL PAES" dataDxfId="13"/>
    <tableColumn id="24" name="Primari." dataDxfId="12"/>
    <tableColumn id="25" name="Industrial."/>
    <tableColumn id="26" name="Serveis (ICAEN)."/>
    <tableColumn id="27" name="Serveis (no ME)."/>
    <tableColumn id="28" name="Domèstic."/>
    <tableColumn id="29" name="Transport."/>
    <tableColumn id="30" name="TOTAL MPI."/>
    <tableColumn id="31" name="TOTAL PAES." dataDxfId="11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2" name="Tabla13" displayName="Tabla13" ref="A1:I1192" totalsRowShown="0" headerRowDxfId="10" dataDxfId="9">
  <autoFilter ref="A1:I1192"/>
  <tableColumns count="9">
    <tableColumn id="1" name="Any" dataDxfId="8"/>
    <tableColumn id="2" name="Provincia" dataDxfId="7"/>
    <tableColumn id="3" name="Comarca" dataDxfId="6"/>
    <tableColumn id="4" name="CDMUN" dataDxfId="5"/>
    <tableColumn id="5" name="Municipi" dataDxfId="4"/>
    <tableColumn id="6" name="Codi_Sector" dataDxfId="3"/>
    <tableColumn id="7" name="Descripcio_Sector" dataDxfId="2"/>
    <tableColumn id="8" name="Consum [kWh]" dataDxfId="1"/>
    <tableColumn id="9" name="Observacion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b.cat/web/medi-ambient/actualitat/publicacions/detall/-/publicacio/potencial-d-energia-solar-a-l-area-metropolitana-de-barcelona/1619256/11818" TargetMode="External"/><Relationship Id="rId7" Type="http://schemas.openxmlformats.org/officeDocument/2006/relationships/printerSettings" Target="../printerSettings/printerSettings4.bin"/><Relationship Id="rId2" Type="http://schemas.openxmlformats.org/officeDocument/2006/relationships/hyperlink" Target="https://gisportal.diba.cat/sitac/potfv/" TargetMode="External"/><Relationship Id="rId1" Type="http://schemas.openxmlformats.org/officeDocument/2006/relationships/hyperlink" Target="https://analisi.transparenciacatalunya.cat/Energia/Consum-d-energia-el-ctrica-per-municipis-i-sectors/8idm-becu/about_data" TargetMode="External"/><Relationship Id="rId6" Type="http://schemas.openxmlformats.org/officeDocument/2006/relationships/hyperlink" Target="https://mediambient.gencat.cat/ca/05_ambits_dactuacio/energia/installacions-domestiques/autoconsum/registre-autoconsum-catalunya/index.html" TargetMode="External"/><Relationship Id="rId5" Type="http://schemas.openxmlformats.org/officeDocument/2006/relationships/hyperlink" Target="https://dadesobertes.diba.cat/datasets/consums-energetics-dels-municipis" TargetMode="External"/><Relationship Id="rId4" Type="http://schemas.openxmlformats.org/officeDocument/2006/relationships/hyperlink" Target="https://icaen.gencat.cat/ca/detalls/publicacio/PROENCAT-2050-000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43"/>
  <sheetViews>
    <sheetView tabSelected="1" zoomScale="110" zoomScaleNormal="110" workbookViewId="0">
      <selection activeCell="E19" sqref="E19"/>
    </sheetView>
  </sheetViews>
  <sheetFormatPr baseColWidth="10" defaultRowHeight="15" x14ac:dyDescent="0.25"/>
  <cols>
    <col min="1" max="1" width="40.28515625" bestFit="1" customWidth="1"/>
    <col min="2" max="2" width="12.85546875" hidden="1" customWidth="1"/>
    <col min="3" max="3" width="8" style="113" bestFit="1" customWidth="1"/>
    <col min="4" max="4" width="15.5703125" customWidth="1"/>
    <col min="5" max="5" width="17.140625" customWidth="1"/>
    <col min="6" max="6" width="18" bestFit="1" customWidth="1"/>
    <col min="7" max="7" width="13.28515625" bestFit="1" customWidth="1"/>
    <col min="8" max="8" width="20.28515625" bestFit="1" customWidth="1"/>
    <col min="9" max="9" width="6.7109375" customWidth="1"/>
    <col min="10" max="10" width="11.7109375" bestFit="1" customWidth="1"/>
    <col min="11" max="11" width="17" bestFit="1" customWidth="1"/>
    <col min="12" max="12" width="22.7109375" bestFit="1" customWidth="1"/>
    <col min="13" max="13" width="7.5703125" customWidth="1"/>
    <col min="14" max="14" width="8.7109375" customWidth="1"/>
    <col min="15" max="15" width="8" customWidth="1"/>
    <col min="16" max="16" width="8.42578125" customWidth="1"/>
    <col min="17" max="17" width="8.5703125" customWidth="1"/>
    <col min="18" max="18" width="19.5703125" bestFit="1" customWidth="1"/>
    <col min="19" max="19" width="17.42578125" bestFit="1" customWidth="1"/>
    <col min="20" max="20" width="20.42578125" bestFit="1" customWidth="1"/>
    <col min="21" max="21" width="25" bestFit="1" customWidth="1"/>
    <col min="22" max="22" width="10.7109375" customWidth="1"/>
    <col min="23" max="23" width="8.28515625" customWidth="1"/>
    <col min="24" max="24" width="9" customWidth="1"/>
    <col min="25" max="25" width="10.140625" customWidth="1"/>
    <col min="26" max="26" width="12.5703125" bestFit="1" customWidth="1"/>
    <col min="34" max="34" width="22" customWidth="1"/>
  </cols>
  <sheetData>
    <row r="2" spans="1:26" x14ac:dyDescent="0.25">
      <c r="A2" s="118"/>
      <c r="B2" s="115" t="s">
        <v>176</v>
      </c>
      <c r="C2" s="115" t="s">
        <v>186</v>
      </c>
      <c r="D2" s="117" t="s">
        <v>22</v>
      </c>
      <c r="E2" s="144" t="s">
        <v>14</v>
      </c>
      <c r="F2" s="117" t="s">
        <v>0</v>
      </c>
      <c r="G2" s="144" t="s">
        <v>178</v>
      </c>
      <c r="H2" s="117" t="s">
        <v>16</v>
      </c>
      <c r="I2" s="144" t="s">
        <v>2</v>
      </c>
      <c r="J2" s="117" t="s">
        <v>3</v>
      </c>
      <c r="K2" s="144" t="s">
        <v>4</v>
      </c>
      <c r="L2" s="117" t="s">
        <v>5</v>
      </c>
      <c r="M2" s="144" t="s">
        <v>6</v>
      </c>
      <c r="N2" s="117" t="s">
        <v>7</v>
      </c>
      <c r="O2" s="144" t="s">
        <v>8</v>
      </c>
      <c r="P2" s="117" t="s">
        <v>9</v>
      </c>
      <c r="Q2" s="144" t="s">
        <v>10</v>
      </c>
      <c r="R2" s="117" t="s">
        <v>11</v>
      </c>
      <c r="S2" s="144" t="s">
        <v>12</v>
      </c>
      <c r="T2" s="117" t="s">
        <v>13</v>
      </c>
      <c r="U2" s="144" t="s">
        <v>15</v>
      </c>
      <c r="V2" s="117" t="s">
        <v>17</v>
      </c>
      <c r="W2" s="144" t="s">
        <v>18</v>
      </c>
      <c r="X2" s="117" t="s">
        <v>19</v>
      </c>
      <c r="Y2" s="144" t="s">
        <v>20</v>
      </c>
      <c r="Z2" s="117" t="s">
        <v>21</v>
      </c>
    </row>
    <row r="3" spans="1:26" x14ac:dyDescent="0.25">
      <c r="A3" s="123" t="s">
        <v>146</v>
      </c>
      <c r="B3" s="59" t="s">
        <v>180</v>
      </c>
      <c r="C3" s="113" t="s">
        <v>169</v>
      </c>
      <c r="D3" s="118">
        <v>13109</v>
      </c>
      <c r="E3" s="118">
        <v>33644</v>
      </c>
      <c r="F3" s="118">
        <v>25301</v>
      </c>
      <c r="G3" s="118">
        <v>12965</v>
      </c>
      <c r="H3" s="118">
        <v>57831</v>
      </c>
      <c r="I3" s="118">
        <v>174</v>
      </c>
      <c r="J3" s="118">
        <v>9863</v>
      </c>
      <c r="K3" s="118">
        <v>37096</v>
      </c>
      <c r="L3" s="118">
        <v>15444</v>
      </c>
      <c r="M3" s="118">
        <v>8559</v>
      </c>
      <c r="N3" s="118">
        <v>920</v>
      </c>
      <c r="O3" s="118">
        <v>39430</v>
      </c>
      <c r="P3" s="118">
        <v>81523</v>
      </c>
      <c r="Q3" s="118">
        <v>221564</v>
      </c>
      <c r="R3" s="118">
        <v>98649</v>
      </c>
      <c r="S3" s="118">
        <v>2580</v>
      </c>
      <c r="T3" s="118">
        <v>20110</v>
      </c>
      <c r="U3" s="118">
        <v>25936</v>
      </c>
      <c r="V3" s="118">
        <v>9523</v>
      </c>
      <c r="W3" s="118">
        <v>228294</v>
      </c>
      <c r="X3" s="118">
        <v>2179</v>
      </c>
      <c r="Y3" s="118">
        <v>7549</v>
      </c>
      <c r="Z3" s="118">
        <v>7790</v>
      </c>
    </row>
    <row r="4" spans="1:26" x14ac:dyDescent="0.25">
      <c r="A4" s="123" t="s">
        <v>147</v>
      </c>
      <c r="B4" s="113" t="s">
        <v>181</v>
      </c>
      <c r="C4" s="113" t="s">
        <v>170</v>
      </c>
      <c r="D4" s="98">
        <v>18.190000000000001</v>
      </c>
      <c r="E4" s="57">
        <v>291.62</v>
      </c>
      <c r="F4" s="98">
        <v>147.84</v>
      </c>
      <c r="G4" s="57">
        <v>1625.51</v>
      </c>
      <c r="H4" s="98">
        <v>317.83</v>
      </c>
      <c r="I4" s="100">
        <v>0.53</v>
      </c>
      <c r="J4" s="98">
        <v>24.6</v>
      </c>
      <c r="K4" s="100">
        <v>275.99</v>
      </c>
      <c r="L4" s="98">
        <v>150.34</v>
      </c>
      <c r="M4" s="100">
        <v>125.88</v>
      </c>
      <c r="N4" s="98">
        <v>1.95</v>
      </c>
      <c r="O4" s="100">
        <v>86.22</v>
      </c>
      <c r="P4" s="98">
        <v>414.49</v>
      </c>
      <c r="Q4" s="57">
        <v>602.67999999999995</v>
      </c>
      <c r="R4" s="98">
        <v>477.81</v>
      </c>
      <c r="S4" s="100">
        <v>9.0500000000000007</v>
      </c>
      <c r="T4" s="101">
        <v>82.71</v>
      </c>
      <c r="U4" s="100">
        <v>243.89</v>
      </c>
      <c r="V4" s="98">
        <v>47.96</v>
      </c>
      <c r="W4" s="57">
        <v>657.47</v>
      </c>
      <c r="X4" s="101">
        <v>4.08</v>
      </c>
      <c r="Y4" s="57">
        <v>33.979999999999997</v>
      </c>
      <c r="Z4" s="98">
        <v>48.63</v>
      </c>
    </row>
    <row r="5" spans="1:26" x14ac:dyDescent="0.25">
      <c r="A5" s="123" t="s">
        <v>189</v>
      </c>
      <c r="B5" s="113" t="s">
        <v>182</v>
      </c>
      <c r="C5" s="113" t="s">
        <v>170</v>
      </c>
      <c r="D5" s="98">
        <v>12.24</v>
      </c>
      <c r="E5" s="57">
        <v>35.99</v>
      </c>
      <c r="F5" s="98">
        <v>28.82</v>
      </c>
      <c r="G5" s="57">
        <v>15.14</v>
      </c>
      <c r="H5" s="98">
        <v>66.75</v>
      </c>
      <c r="I5" s="100">
        <v>0.39500000000000002</v>
      </c>
      <c r="J5" s="98">
        <v>16.77</v>
      </c>
      <c r="K5" s="100">
        <v>37.19</v>
      </c>
      <c r="L5" s="98">
        <v>19.16</v>
      </c>
      <c r="M5" s="100">
        <v>9.4600000000000009</v>
      </c>
      <c r="N5" s="98">
        <v>1.54</v>
      </c>
      <c r="O5" s="100">
        <v>39.090000000000003</v>
      </c>
      <c r="P5" s="98">
        <v>85.56</v>
      </c>
      <c r="Q5" s="57">
        <v>232.55</v>
      </c>
      <c r="R5" s="98">
        <v>133.34</v>
      </c>
      <c r="S5" s="100">
        <v>3.51</v>
      </c>
      <c r="T5" s="101">
        <v>26.32</v>
      </c>
      <c r="U5" s="100">
        <v>28.26</v>
      </c>
      <c r="V5" s="98">
        <v>10.82</v>
      </c>
      <c r="W5" s="57">
        <v>233.28</v>
      </c>
      <c r="X5" s="101">
        <v>2.68</v>
      </c>
      <c r="Y5" s="57">
        <v>10.3</v>
      </c>
      <c r="Z5" s="98">
        <v>9.69</v>
      </c>
    </row>
    <row r="6" spans="1:26" x14ac:dyDescent="0.25">
      <c r="A6" s="123" t="s">
        <v>190</v>
      </c>
      <c r="B6" s="113" t="s">
        <v>182</v>
      </c>
      <c r="C6" s="113" t="s">
        <v>170</v>
      </c>
      <c r="D6" s="98">
        <f>D4-D5</f>
        <v>5.9500000000000011</v>
      </c>
      <c r="E6" s="57">
        <f t="shared" ref="E6:Z6" si="0">E4-E5</f>
        <v>255.63</v>
      </c>
      <c r="F6" s="98">
        <f t="shared" si="0"/>
        <v>119.02000000000001</v>
      </c>
      <c r="G6" s="57">
        <f t="shared" si="0"/>
        <v>1610.37</v>
      </c>
      <c r="H6" s="98">
        <f t="shared" si="0"/>
        <v>251.07999999999998</v>
      </c>
      <c r="I6" s="100">
        <f t="shared" si="0"/>
        <v>0.13500000000000001</v>
      </c>
      <c r="J6" s="98">
        <f t="shared" si="0"/>
        <v>7.8300000000000018</v>
      </c>
      <c r="K6" s="100">
        <f t="shared" si="0"/>
        <v>238.8</v>
      </c>
      <c r="L6" s="98">
        <f t="shared" si="0"/>
        <v>131.18</v>
      </c>
      <c r="M6" s="100">
        <f t="shared" si="0"/>
        <v>116.41999999999999</v>
      </c>
      <c r="N6" s="98">
        <f t="shared" si="0"/>
        <v>0.40999999999999992</v>
      </c>
      <c r="O6" s="100">
        <f t="shared" si="0"/>
        <v>47.129999999999995</v>
      </c>
      <c r="P6" s="98">
        <f t="shared" si="0"/>
        <v>328.93</v>
      </c>
      <c r="Q6" s="57">
        <f t="shared" si="0"/>
        <v>370.12999999999994</v>
      </c>
      <c r="R6" s="98">
        <f t="shared" si="0"/>
        <v>344.47</v>
      </c>
      <c r="S6" s="100">
        <f t="shared" si="0"/>
        <v>5.5400000000000009</v>
      </c>
      <c r="T6" s="101">
        <f t="shared" si="0"/>
        <v>56.389999999999993</v>
      </c>
      <c r="U6" s="100">
        <f t="shared" si="0"/>
        <v>215.63</v>
      </c>
      <c r="V6" s="98">
        <f t="shared" si="0"/>
        <v>37.14</v>
      </c>
      <c r="W6" s="57">
        <f t="shared" si="0"/>
        <v>424.19000000000005</v>
      </c>
      <c r="X6" s="101">
        <f t="shared" si="0"/>
        <v>1.4</v>
      </c>
      <c r="Y6" s="57">
        <f t="shared" si="0"/>
        <v>23.679999999999996</v>
      </c>
      <c r="Z6" s="98">
        <f t="shared" si="0"/>
        <v>38.940000000000005</v>
      </c>
    </row>
    <row r="7" spans="1:26" x14ac:dyDescent="0.25">
      <c r="A7" s="123" t="s">
        <v>191</v>
      </c>
      <c r="B7" s="113" t="s">
        <v>185</v>
      </c>
      <c r="C7" s="113" t="s">
        <v>187</v>
      </c>
      <c r="D7" s="138">
        <f>D5*1000/D3</f>
        <v>0.93370966511556941</v>
      </c>
      <c r="E7" s="119">
        <f t="shared" ref="E7:Z7" si="1">E5*1000/E3</f>
        <v>1.0697301153251695</v>
      </c>
      <c r="F7" s="138">
        <f t="shared" si="1"/>
        <v>1.1390854116438085</v>
      </c>
      <c r="G7" s="119">
        <f t="shared" si="1"/>
        <v>1.1677593521018126</v>
      </c>
      <c r="H7" s="138">
        <f t="shared" si="1"/>
        <v>1.1542252425169892</v>
      </c>
      <c r="I7" s="119">
        <f t="shared" si="1"/>
        <v>2.2701149425287355</v>
      </c>
      <c r="J7" s="138">
        <f t="shared" si="1"/>
        <v>1.7002940281861503</v>
      </c>
      <c r="K7" s="119">
        <f t="shared" si="1"/>
        <v>1.0025339659262453</v>
      </c>
      <c r="L7" s="138">
        <f t="shared" si="1"/>
        <v>1.2406112406112406</v>
      </c>
      <c r="M7" s="119">
        <f t="shared" si="1"/>
        <v>1.1052693071620516</v>
      </c>
      <c r="N7" s="138">
        <f t="shared" si="1"/>
        <v>1.673913043478261</v>
      </c>
      <c r="O7" s="119">
        <f t="shared" si="1"/>
        <v>0.99137712401724576</v>
      </c>
      <c r="P7" s="138">
        <f t="shared" si="1"/>
        <v>1.0495197674275971</v>
      </c>
      <c r="Q7" s="119">
        <f t="shared" si="1"/>
        <v>1.049583867415284</v>
      </c>
      <c r="R7" s="138">
        <f t="shared" si="1"/>
        <v>1.3516609392898054</v>
      </c>
      <c r="S7" s="119">
        <f t="shared" si="1"/>
        <v>1.3604651162790697</v>
      </c>
      <c r="T7" s="138">
        <f t="shared" si="1"/>
        <v>1.3088015912481352</v>
      </c>
      <c r="U7" s="119">
        <f t="shared" si="1"/>
        <v>1.0896051819864281</v>
      </c>
      <c r="V7" s="138">
        <f t="shared" si="1"/>
        <v>1.1361965767090203</v>
      </c>
      <c r="W7" s="119">
        <f t="shared" si="1"/>
        <v>1.0218402586138926</v>
      </c>
      <c r="X7" s="138">
        <f t="shared" si="1"/>
        <v>1.2299219825608076</v>
      </c>
      <c r="Y7" s="119">
        <f t="shared" si="1"/>
        <v>1.3644191283613725</v>
      </c>
      <c r="Z7" s="138">
        <f t="shared" si="1"/>
        <v>1.2439024390243902</v>
      </c>
    </row>
    <row r="8" spans="1:26" x14ac:dyDescent="0.25">
      <c r="A8" s="123" t="s">
        <v>192</v>
      </c>
      <c r="B8" s="113" t="s">
        <v>183</v>
      </c>
      <c r="C8" s="113" t="s">
        <v>171</v>
      </c>
      <c r="D8" s="138">
        <v>0.06</v>
      </c>
      <c r="E8" s="119">
        <v>6.41</v>
      </c>
      <c r="F8" s="138">
        <v>11.45</v>
      </c>
      <c r="G8" s="119">
        <v>7.68</v>
      </c>
      <c r="H8" s="138">
        <v>8.52</v>
      </c>
      <c r="I8" s="119">
        <v>0.13</v>
      </c>
      <c r="J8" s="138">
        <v>4.42</v>
      </c>
      <c r="K8" s="119">
        <v>6.17</v>
      </c>
      <c r="L8" s="138">
        <v>5.59</v>
      </c>
      <c r="M8" s="119">
        <v>4.3600000000000003</v>
      </c>
      <c r="N8" s="138">
        <v>0.18</v>
      </c>
      <c r="O8" s="119">
        <v>3.2</v>
      </c>
      <c r="P8" s="138">
        <v>16.48</v>
      </c>
      <c r="Q8" s="119">
        <v>11.33</v>
      </c>
      <c r="R8" s="138">
        <v>19.89</v>
      </c>
      <c r="S8" s="119">
        <v>0.46</v>
      </c>
      <c r="T8" s="138">
        <v>6.1</v>
      </c>
      <c r="U8" s="119">
        <v>9.2899999999999991</v>
      </c>
      <c r="V8" s="138">
        <v>3.32</v>
      </c>
      <c r="W8" s="119">
        <v>20.45</v>
      </c>
      <c r="X8" s="138">
        <v>0.43</v>
      </c>
      <c r="Y8" s="119">
        <v>3.3</v>
      </c>
      <c r="Z8" s="138">
        <v>3.25</v>
      </c>
    </row>
    <row r="9" spans="1:26" x14ac:dyDescent="0.25">
      <c r="A9" s="123" t="s">
        <v>188</v>
      </c>
      <c r="B9" s="113" t="s">
        <v>185</v>
      </c>
      <c r="C9" s="113" t="s">
        <v>173</v>
      </c>
      <c r="D9" s="138">
        <f>(D8*1000000)/D3</f>
        <v>4.5770081623312224</v>
      </c>
      <c r="E9" s="119">
        <f t="shared" ref="E9:Z9" si="2">(E8*1000000)/E3</f>
        <v>190.52431339912019</v>
      </c>
      <c r="F9" s="138">
        <f t="shared" si="2"/>
        <v>452.55128255800167</v>
      </c>
      <c r="G9" s="119">
        <f t="shared" si="2"/>
        <v>592.3640570767451</v>
      </c>
      <c r="H9" s="138">
        <f t="shared" si="2"/>
        <v>147.32582870778648</v>
      </c>
      <c r="I9" s="119">
        <f t="shared" si="2"/>
        <v>747.12643678160919</v>
      </c>
      <c r="J9" s="138">
        <f t="shared" si="2"/>
        <v>448.13951130487681</v>
      </c>
      <c r="K9" s="119">
        <f t="shared" si="2"/>
        <v>166.32521026525771</v>
      </c>
      <c r="L9" s="138">
        <f t="shared" si="2"/>
        <v>361.95286195286195</v>
      </c>
      <c r="M9" s="119">
        <f t="shared" si="2"/>
        <v>509.40530435798576</v>
      </c>
      <c r="N9" s="138">
        <f t="shared" si="2"/>
        <v>195.65217391304347</v>
      </c>
      <c r="O9" s="119">
        <f t="shared" si="2"/>
        <v>81.156479837687044</v>
      </c>
      <c r="P9" s="138">
        <f t="shared" si="2"/>
        <v>202.15154005618047</v>
      </c>
      <c r="Q9" s="119">
        <f t="shared" si="2"/>
        <v>51.136466212922677</v>
      </c>
      <c r="R9" s="138">
        <f t="shared" si="2"/>
        <v>201.62393942158562</v>
      </c>
      <c r="S9" s="119">
        <f t="shared" si="2"/>
        <v>178.29457364341084</v>
      </c>
      <c r="T9" s="138">
        <f t="shared" si="2"/>
        <v>303.33167578319245</v>
      </c>
      <c r="U9" s="119">
        <f t="shared" si="2"/>
        <v>358.18938926588527</v>
      </c>
      <c r="V9" s="138">
        <f t="shared" si="2"/>
        <v>348.62963351884912</v>
      </c>
      <c r="W9" s="119">
        <f t="shared" si="2"/>
        <v>89.577474659868415</v>
      </c>
      <c r="X9" s="138">
        <f t="shared" si="2"/>
        <v>197.33822854520423</v>
      </c>
      <c r="Y9" s="119">
        <f t="shared" si="2"/>
        <v>437.1439925817989</v>
      </c>
      <c r="Z9" s="138">
        <f t="shared" si="2"/>
        <v>417.20154043645698</v>
      </c>
    </row>
    <row r="10" spans="1:26" x14ac:dyDescent="0.25">
      <c r="A10" s="124" t="s">
        <v>174</v>
      </c>
      <c r="B10" s="113" t="s">
        <v>184</v>
      </c>
      <c r="C10" s="113" t="s">
        <v>171</v>
      </c>
      <c r="D10" s="139">
        <v>11.33</v>
      </c>
      <c r="E10" s="120">
        <v>192.04</v>
      </c>
      <c r="F10" s="139">
        <v>147</v>
      </c>
      <c r="G10" s="120">
        <v>158.41999999999999</v>
      </c>
      <c r="H10" s="139">
        <v>184.41</v>
      </c>
      <c r="I10" s="120">
        <v>1.79</v>
      </c>
      <c r="J10" s="143">
        <v>43.89</v>
      </c>
      <c r="K10" s="61">
        <v>170.37</v>
      </c>
      <c r="L10" s="143">
        <v>117.93</v>
      </c>
      <c r="M10" s="112">
        <v>93.96</v>
      </c>
      <c r="N10" s="143">
        <v>6.62</v>
      </c>
      <c r="O10" s="112">
        <v>86.07</v>
      </c>
      <c r="P10" s="143">
        <v>302</v>
      </c>
      <c r="Q10" s="120">
        <v>217.65</v>
      </c>
      <c r="R10" s="139">
        <v>276.39</v>
      </c>
      <c r="S10" s="120">
        <v>17.03</v>
      </c>
      <c r="T10" s="139">
        <v>100.3</v>
      </c>
      <c r="U10" s="120">
        <v>182</v>
      </c>
      <c r="V10" s="139">
        <v>70.3</v>
      </c>
      <c r="W10" s="120">
        <v>547</v>
      </c>
      <c r="X10" s="139">
        <v>10.3</v>
      </c>
      <c r="Y10" s="120">
        <v>47.8</v>
      </c>
      <c r="Z10" s="139">
        <v>49.6</v>
      </c>
    </row>
    <row r="11" spans="1:26" x14ac:dyDescent="0.25">
      <c r="A11" s="123" t="s">
        <v>193</v>
      </c>
      <c r="B11" s="59" t="s">
        <v>177</v>
      </c>
      <c r="C11" s="113" t="s">
        <v>171</v>
      </c>
      <c r="D11" s="138">
        <f>D10-D8</f>
        <v>11.27</v>
      </c>
      <c r="E11" s="119">
        <f t="shared" ref="E11:Z11" si="3">E10-E8</f>
        <v>185.63</v>
      </c>
      <c r="F11" s="138">
        <f t="shared" si="3"/>
        <v>135.55000000000001</v>
      </c>
      <c r="G11" s="119">
        <f t="shared" si="3"/>
        <v>150.73999999999998</v>
      </c>
      <c r="H11" s="138">
        <f t="shared" si="3"/>
        <v>175.89</v>
      </c>
      <c r="I11" s="119">
        <f t="shared" si="3"/>
        <v>1.6600000000000001</v>
      </c>
      <c r="J11" s="138">
        <f t="shared" si="3"/>
        <v>39.47</v>
      </c>
      <c r="K11" s="119">
        <f t="shared" si="3"/>
        <v>164.20000000000002</v>
      </c>
      <c r="L11" s="138">
        <f t="shared" si="3"/>
        <v>112.34</v>
      </c>
      <c r="M11" s="119">
        <f t="shared" si="3"/>
        <v>89.6</v>
      </c>
      <c r="N11" s="138">
        <f t="shared" si="3"/>
        <v>6.44</v>
      </c>
      <c r="O11" s="119">
        <f t="shared" si="3"/>
        <v>82.86999999999999</v>
      </c>
      <c r="P11" s="138">
        <f t="shared" si="3"/>
        <v>285.52</v>
      </c>
      <c r="Q11" s="119">
        <f t="shared" si="3"/>
        <v>206.32</v>
      </c>
      <c r="R11" s="138">
        <f t="shared" si="3"/>
        <v>256.5</v>
      </c>
      <c r="S11" s="119">
        <f t="shared" si="3"/>
        <v>16.57</v>
      </c>
      <c r="T11" s="138">
        <f t="shared" si="3"/>
        <v>94.2</v>
      </c>
      <c r="U11" s="119">
        <f t="shared" si="3"/>
        <v>172.71</v>
      </c>
      <c r="V11" s="138">
        <f t="shared" si="3"/>
        <v>66.98</v>
      </c>
      <c r="W11" s="119">
        <f t="shared" si="3"/>
        <v>526.54999999999995</v>
      </c>
      <c r="X11" s="138">
        <f t="shared" si="3"/>
        <v>9.870000000000001</v>
      </c>
      <c r="Y11" s="119">
        <f t="shared" si="3"/>
        <v>44.5</v>
      </c>
      <c r="Z11" s="138">
        <f t="shared" si="3"/>
        <v>46.35</v>
      </c>
    </row>
    <row r="12" spans="1:26" x14ac:dyDescent="0.25">
      <c r="A12" s="124" t="s">
        <v>168</v>
      </c>
      <c r="B12" s="59" t="s">
        <v>185</v>
      </c>
      <c r="C12" s="113" t="s">
        <v>172</v>
      </c>
      <c r="D12" s="140">
        <f>D8/D10</f>
        <v>5.2956751985878195E-3</v>
      </c>
      <c r="E12" s="121">
        <f t="shared" ref="E12:Z12" si="4">E8/E10</f>
        <v>3.3378462820245786E-2</v>
      </c>
      <c r="F12" s="140">
        <f t="shared" si="4"/>
        <v>7.7891156462585029E-2</v>
      </c>
      <c r="G12" s="121">
        <f t="shared" si="4"/>
        <v>4.8478727433404874E-2</v>
      </c>
      <c r="H12" s="140">
        <f t="shared" si="4"/>
        <v>4.62013990564503E-2</v>
      </c>
      <c r="I12" s="121">
        <f t="shared" si="4"/>
        <v>7.2625698324022353E-2</v>
      </c>
      <c r="J12" s="140">
        <f t="shared" si="4"/>
        <v>0.10070631123262702</v>
      </c>
      <c r="K12" s="121">
        <f t="shared" si="4"/>
        <v>3.6215296120208955E-2</v>
      </c>
      <c r="L12" s="140">
        <f t="shared" si="4"/>
        <v>4.7401000593572454E-2</v>
      </c>
      <c r="M12" s="121">
        <f t="shared" si="4"/>
        <v>4.640272456364411E-2</v>
      </c>
      <c r="N12" s="140">
        <f t="shared" si="4"/>
        <v>2.7190332326283987E-2</v>
      </c>
      <c r="O12" s="121">
        <f t="shared" si="4"/>
        <v>3.7179040316021851E-2</v>
      </c>
      <c r="P12" s="140">
        <f t="shared" si="4"/>
        <v>5.4569536423841061E-2</v>
      </c>
      <c r="Q12" s="121">
        <f t="shared" si="4"/>
        <v>5.2056053296577073E-2</v>
      </c>
      <c r="R12" s="140">
        <f t="shared" si="4"/>
        <v>7.1963529794855097E-2</v>
      </c>
      <c r="S12" s="121">
        <f t="shared" si="4"/>
        <v>2.7011156782149149E-2</v>
      </c>
      <c r="T12" s="140">
        <f t="shared" si="4"/>
        <v>6.0817547357926223E-2</v>
      </c>
      <c r="U12" s="121">
        <f t="shared" si="4"/>
        <v>5.1043956043956042E-2</v>
      </c>
      <c r="V12" s="140">
        <f t="shared" si="4"/>
        <v>4.7226173541963012E-2</v>
      </c>
      <c r="W12" s="121">
        <f t="shared" si="4"/>
        <v>3.7385740402193786E-2</v>
      </c>
      <c r="X12" s="140">
        <f t="shared" si="4"/>
        <v>4.1747572815533977E-2</v>
      </c>
      <c r="Y12" s="121">
        <f t="shared" si="4"/>
        <v>6.903765690376569E-2</v>
      </c>
      <c r="Z12" s="140">
        <f t="shared" si="4"/>
        <v>6.5524193548387094E-2</v>
      </c>
    </row>
    <row r="13" spans="1:26" x14ac:dyDescent="0.25">
      <c r="A13" s="124" t="s">
        <v>175</v>
      </c>
      <c r="B13" s="59" t="s">
        <v>184</v>
      </c>
      <c r="C13" s="113" t="s">
        <v>170</v>
      </c>
      <c r="D13" s="139">
        <v>13.7</v>
      </c>
      <c r="E13" s="120">
        <v>236.2</v>
      </c>
      <c r="F13" s="139">
        <v>211</v>
      </c>
      <c r="G13" s="120">
        <v>235.2</v>
      </c>
      <c r="H13" s="139">
        <v>221.5</v>
      </c>
      <c r="I13" s="120">
        <v>3</v>
      </c>
      <c r="J13" s="139">
        <v>63.6</v>
      </c>
      <c r="K13" s="120">
        <v>228.7</v>
      </c>
      <c r="L13" s="139">
        <v>169.5</v>
      </c>
      <c r="M13" s="120">
        <v>135.4</v>
      </c>
      <c r="N13" s="139">
        <v>9.4</v>
      </c>
      <c r="O13" s="120">
        <v>102.9</v>
      </c>
      <c r="P13" s="139">
        <v>432.7</v>
      </c>
      <c r="Q13" s="120">
        <v>308.39999999999998</v>
      </c>
      <c r="R13" s="139">
        <v>335.6</v>
      </c>
      <c r="S13" s="120">
        <v>25.6</v>
      </c>
      <c r="T13" s="139">
        <v>146</v>
      </c>
      <c r="U13" s="120">
        <v>258.60000000000002</v>
      </c>
      <c r="V13" s="139">
        <v>102</v>
      </c>
      <c r="W13" s="120">
        <v>787.5</v>
      </c>
      <c r="X13" s="139">
        <v>14.7</v>
      </c>
      <c r="Y13" s="120">
        <v>69.599999999999994</v>
      </c>
      <c r="Z13" s="139">
        <v>70.8</v>
      </c>
    </row>
    <row r="14" spans="1:26" x14ac:dyDescent="0.25">
      <c r="A14" s="123" t="s">
        <v>194</v>
      </c>
      <c r="B14" s="59" t="s">
        <v>177</v>
      </c>
      <c r="C14" s="113" t="s">
        <v>170</v>
      </c>
      <c r="D14" s="138">
        <f>D13*(D11/D10)</f>
        <v>13.627449249779346</v>
      </c>
      <c r="E14" s="119">
        <f t="shared" ref="E14:Z14" si="5">E13*(E11/E10)</f>
        <v>228.31600708185792</v>
      </c>
      <c r="F14" s="138">
        <f t="shared" si="5"/>
        <v>194.56496598639458</v>
      </c>
      <c r="G14" s="119">
        <f t="shared" si="5"/>
        <v>223.79780330766317</v>
      </c>
      <c r="H14" s="138">
        <f t="shared" si="5"/>
        <v>211.26639010899623</v>
      </c>
      <c r="I14" s="119">
        <f t="shared" si="5"/>
        <v>2.7821229050279328</v>
      </c>
      <c r="J14" s="138">
        <f t="shared" si="5"/>
        <v>57.19507860560492</v>
      </c>
      <c r="K14" s="119">
        <f t="shared" si="5"/>
        <v>220.41756177730821</v>
      </c>
      <c r="L14" s="138">
        <f t="shared" si="5"/>
        <v>161.46553039938948</v>
      </c>
      <c r="M14" s="119">
        <f t="shared" si="5"/>
        <v>129.11707109408258</v>
      </c>
      <c r="N14" s="138">
        <f t="shared" si="5"/>
        <v>9.1444108761329304</v>
      </c>
      <c r="O14" s="119">
        <f t="shared" si="5"/>
        <v>99.074276751481349</v>
      </c>
      <c r="P14" s="138">
        <f t="shared" si="5"/>
        <v>409.08776158940395</v>
      </c>
      <c r="Q14" s="119">
        <f t="shared" si="5"/>
        <v>292.34591316333558</v>
      </c>
      <c r="R14" s="138">
        <f t="shared" si="5"/>
        <v>311.44903940084663</v>
      </c>
      <c r="S14" s="119">
        <f t="shared" si="5"/>
        <v>24.908514386376982</v>
      </c>
      <c r="T14" s="138">
        <f t="shared" si="5"/>
        <v>137.12063808574277</v>
      </c>
      <c r="U14" s="119">
        <f t="shared" si="5"/>
        <v>245.40003296703301</v>
      </c>
      <c r="V14" s="138">
        <f t="shared" si="5"/>
        <v>97.182930298719782</v>
      </c>
      <c r="W14" s="119">
        <f t="shared" si="5"/>
        <v>758.05872943327233</v>
      </c>
      <c r="X14" s="138">
        <f t="shared" si="5"/>
        <v>14.08631067961165</v>
      </c>
      <c r="Y14" s="119">
        <f t="shared" si="5"/>
        <v>64.794979079497907</v>
      </c>
      <c r="Z14" s="138">
        <f t="shared" si="5"/>
        <v>66.160887096774189</v>
      </c>
    </row>
    <row r="15" spans="1:26" x14ac:dyDescent="0.25">
      <c r="A15" s="123" t="s">
        <v>179</v>
      </c>
      <c r="B15" s="114" t="s">
        <v>177</v>
      </c>
      <c r="C15" s="113" t="s">
        <v>170</v>
      </c>
      <c r="D15" s="138">
        <f>D13-D14</f>
        <v>7.2550750220653271E-2</v>
      </c>
      <c r="E15" s="119">
        <f t="shared" ref="E15:Z15" si="6">E13-E14</f>
        <v>7.88399291814207</v>
      </c>
      <c r="F15" s="138">
        <f t="shared" si="6"/>
        <v>16.435034013605417</v>
      </c>
      <c r="G15" s="119">
        <f t="shared" si="6"/>
        <v>11.402196692336815</v>
      </c>
      <c r="H15" s="138">
        <f t="shared" si="6"/>
        <v>10.233609891003766</v>
      </c>
      <c r="I15" s="119">
        <f t="shared" si="6"/>
        <v>0.2178770949720672</v>
      </c>
      <c r="J15" s="138">
        <f t="shared" si="6"/>
        <v>6.4049213943950818</v>
      </c>
      <c r="K15" s="119">
        <f t="shared" si="6"/>
        <v>8.2824382226917805</v>
      </c>
      <c r="L15" s="138">
        <f t="shared" si="6"/>
        <v>8.034469600610521</v>
      </c>
      <c r="M15" s="119">
        <f t="shared" si="6"/>
        <v>6.28292890591743</v>
      </c>
      <c r="N15" s="138">
        <f t="shared" si="6"/>
        <v>0.25558912386707</v>
      </c>
      <c r="O15" s="119">
        <f t="shared" si="6"/>
        <v>3.8257232485186563</v>
      </c>
      <c r="P15" s="138">
        <f t="shared" si="6"/>
        <v>23.612238410596035</v>
      </c>
      <c r="Q15" s="119">
        <f t="shared" si="6"/>
        <v>16.054086836664396</v>
      </c>
      <c r="R15" s="138">
        <f t="shared" si="6"/>
        <v>24.150960599153393</v>
      </c>
      <c r="S15" s="119">
        <f t="shared" si="6"/>
        <v>0.69148561362301919</v>
      </c>
      <c r="T15" s="138">
        <f t="shared" si="6"/>
        <v>8.8793619142572311</v>
      </c>
      <c r="U15" s="119">
        <f t="shared" si="6"/>
        <v>13.19996703296701</v>
      </c>
      <c r="V15" s="138">
        <f t="shared" si="6"/>
        <v>4.8170697012802179</v>
      </c>
      <c r="W15" s="119">
        <f t="shared" si="6"/>
        <v>29.441270566727667</v>
      </c>
      <c r="X15" s="138">
        <f t="shared" si="6"/>
        <v>0.61368932038834956</v>
      </c>
      <c r="Y15" s="119">
        <f t="shared" si="6"/>
        <v>4.8050209205020877</v>
      </c>
      <c r="Z15" s="138">
        <f t="shared" si="6"/>
        <v>4.6391129032258078</v>
      </c>
    </row>
    <row r="16" spans="1:26" x14ac:dyDescent="0.25">
      <c r="A16" s="123" t="s">
        <v>151</v>
      </c>
      <c r="B16" s="114"/>
      <c r="C16" s="113" t="s">
        <v>172</v>
      </c>
      <c r="D16" s="141">
        <f t="shared" ref="D16:Z16" si="7">D17*100</f>
        <v>74.917258107637963</v>
      </c>
      <c r="E16" s="125">
        <f t="shared" si="7"/>
        <v>78.292300624736953</v>
      </c>
      <c r="F16" s="141">
        <f t="shared" si="7"/>
        <v>131.60509062932533</v>
      </c>
      <c r="G16" s="125">
        <f t="shared" si="7"/>
        <v>13.767851523993279</v>
      </c>
      <c r="H16" s="141">
        <f t="shared" si="7"/>
        <v>66.471506814648166</v>
      </c>
      <c r="I16" s="125">
        <f t="shared" si="7"/>
        <v>524.92885000527031</v>
      </c>
      <c r="J16" s="141">
        <f t="shared" si="7"/>
        <v>232.50031953497933</v>
      </c>
      <c r="K16" s="125">
        <f t="shared" si="7"/>
        <v>79.864329061671867</v>
      </c>
      <c r="L16" s="141">
        <f t="shared" si="7"/>
        <v>107.40024637447749</v>
      </c>
      <c r="M16" s="125">
        <f t="shared" si="7"/>
        <v>102.57155314115236</v>
      </c>
      <c r="N16" s="141">
        <f t="shared" si="7"/>
        <v>468.94414749399641</v>
      </c>
      <c r="O16" s="125">
        <f t="shared" si="7"/>
        <v>114.90869491009204</v>
      </c>
      <c r="P16" s="141">
        <f t="shared" si="7"/>
        <v>98.696654102488353</v>
      </c>
      <c r="Q16" s="125">
        <f t="shared" si="7"/>
        <v>48.507651351187299</v>
      </c>
      <c r="R16" s="141">
        <f t="shared" si="7"/>
        <v>65.182612210051403</v>
      </c>
      <c r="S16" s="125">
        <f t="shared" si="7"/>
        <v>275.23220316438653</v>
      </c>
      <c r="T16" s="141">
        <f t="shared" si="7"/>
        <v>165.78483627825267</v>
      </c>
      <c r="U16" s="125">
        <f t="shared" si="7"/>
        <v>100.61914509288327</v>
      </c>
      <c r="V16" s="141">
        <f t="shared" si="7"/>
        <v>202.63329920500374</v>
      </c>
      <c r="W16" s="125">
        <f t="shared" si="7"/>
        <v>115.29936414334834</v>
      </c>
      <c r="X16" s="141">
        <f t="shared" si="7"/>
        <v>345.25271273557962</v>
      </c>
      <c r="Y16" s="125">
        <f t="shared" si="7"/>
        <v>190.68563590199503</v>
      </c>
      <c r="Z16" s="141">
        <f t="shared" si="7"/>
        <v>136.04953135260988</v>
      </c>
    </row>
    <row r="17" spans="1:29" x14ac:dyDescent="0.25">
      <c r="A17" s="123" t="s">
        <v>195</v>
      </c>
      <c r="B17" s="59" t="s">
        <v>185</v>
      </c>
      <c r="D17" s="142">
        <f>D14/D4</f>
        <v>0.74917258107637963</v>
      </c>
      <c r="E17" s="122">
        <f t="shared" ref="E17:Z17" si="8">E14/E4</f>
        <v>0.78292300624736955</v>
      </c>
      <c r="F17" s="142">
        <f t="shared" si="8"/>
        <v>1.3160509062932533</v>
      </c>
      <c r="G17" s="122">
        <f t="shared" si="8"/>
        <v>0.1376785152399328</v>
      </c>
      <c r="H17" s="142">
        <f t="shared" si="8"/>
        <v>0.66471506814648162</v>
      </c>
      <c r="I17" s="122">
        <f t="shared" si="8"/>
        <v>5.2492885000527032</v>
      </c>
      <c r="J17" s="142">
        <f t="shared" si="8"/>
        <v>2.3250031953497934</v>
      </c>
      <c r="K17" s="122">
        <f t="shared" si="8"/>
        <v>0.79864329061671868</v>
      </c>
      <c r="L17" s="142">
        <f t="shared" si="8"/>
        <v>1.0740024637447749</v>
      </c>
      <c r="M17" s="122">
        <f t="shared" si="8"/>
        <v>1.0257155314115236</v>
      </c>
      <c r="N17" s="142">
        <f t="shared" si="8"/>
        <v>4.6894414749399642</v>
      </c>
      <c r="O17" s="122">
        <f t="shared" si="8"/>
        <v>1.1490869491009204</v>
      </c>
      <c r="P17" s="142">
        <f t="shared" si="8"/>
        <v>0.98696654102488346</v>
      </c>
      <c r="Q17" s="122">
        <f t="shared" si="8"/>
        <v>0.48507651351187298</v>
      </c>
      <c r="R17" s="142">
        <f t="shared" si="8"/>
        <v>0.65182612210051405</v>
      </c>
      <c r="S17" s="122">
        <f t="shared" si="8"/>
        <v>2.7523220316438652</v>
      </c>
      <c r="T17" s="142">
        <f t="shared" si="8"/>
        <v>1.6578483627825267</v>
      </c>
      <c r="U17" s="122">
        <f t="shared" si="8"/>
        <v>1.0061914509288328</v>
      </c>
      <c r="V17" s="142">
        <f t="shared" si="8"/>
        <v>2.0263329920500373</v>
      </c>
      <c r="W17" s="122">
        <f t="shared" si="8"/>
        <v>1.1529936414334834</v>
      </c>
      <c r="X17" s="142">
        <f t="shared" si="8"/>
        <v>3.4525271273557965</v>
      </c>
      <c r="Y17" s="122">
        <f t="shared" si="8"/>
        <v>1.9068563590199503</v>
      </c>
      <c r="Z17" s="142">
        <f t="shared" si="8"/>
        <v>1.3604953135260989</v>
      </c>
    </row>
    <row r="18" spans="1:29" x14ac:dyDescent="0.25">
      <c r="B18" s="59"/>
    </row>
    <row r="20" spans="1:29" x14ac:dyDescent="0.25">
      <c r="A20" s="133"/>
      <c r="B20" s="133"/>
      <c r="C20" s="132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134"/>
      <c r="AA20" s="133"/>
      <c r="AB20" s="133"/>
      <c r="AC20" s="133"/>
    </row>
    <row r="21" spans="1:29" x14ac:dyDescent="0.25">
      <c r="A21" s="133"/>
      <c r="B21" s="133"/>
      <c r="C21" s="132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</row>
    <row r="22" spans="1:29" x14ac:dyDescent="0.25">
      <c r="A22" s="133"/>
      <c r="B22" s="133"/>
      <c r="C22" s="132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</row>
    <row r="23" spans="1:29" x14ac:dyDescent="0.25">
      <c r="A23" s="133"/>
      <c r="B23" s="133"/>
      <c r="C23" s="132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</row>
    <row r="24" spans="1:29" x14ac:dyDescent="0.25">
      <c r="A24" s="133"/>
      <c r="B24" s="133"/>
      <c r="C24" s="132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</row>
    <row r="25" spans="1:29" x14ac:dyDescent="0.25">
      <c r="A25" s="133"/>
      <c r="B25" s="133"/>
      <c r="C25" s="132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</row>
    <row r="26" spans="1:29" x14ac:dyDescent="0.25">
      <c r="A26" s="133"/>
      <c r="B26" s="133"/>
      <c r="C26" s="132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</row>
    <row r="27" spans="1:29" x14ac:dyDescent="0.25">
      <c r="A27" s="133"/>
      <c r="B27" s="133"/>
      <c r="C27" s="132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</row>
    <row r="28" spans="1:29" x14ac:dyDescent="0.25">
      <c r="A28" s="133"/>
      <c r="B28" s="133"/>
      <c r="C28" s="132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3"/>
      <c r="AB28" s="133"/>
      <c r="AC28" s="133"/>
    </row>
    <row r="30" spans="1:29" x14ac:dyDescent="0.25"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9" spans="34:34" x14ac:dyDescent="0.25">
      <c r="AH39" s="94"/>
    </row>
    <row r="40" spans="34:34" x14ac:dyDescent="0.25">
      <c r="AH40" s="94"/>
    </row>
    <row r="41" spans="34:34" x14ac:dyDescent="0.25">
      <c r="AH41" s="94"/>
    </row>
    <row r="42" spans="34:34" x14ac:dyDescent="0.25">
      <c r="AH42" s="94"/>
    </row>
    <row r="43" spans="34:34" x14ac:dyDescent="0.25">
      <c r="AH43" s="94"/>
    </row>
    <row r="59" spans="3:24" x14ac:dyDescent="0.25">
      <c r="S59" s="3"/>
      <c r="T59" s="3"/>
      <c r="U59" s="3"/>
      <c r="V59" s="3"/>
      <c r="W59" s="3"/>
      <c r="X59" s="3"/>
    </row>
    <row r="60" spans="3:24" x14ac:dyDescent="0.25">
      <c r="S60" s="3"/>
      <c r="T60" s="3"/>
      <c r="U60" s="3"/>
      <c r="V60" s="3"/>
      <c r="W60" s="3"/>
      <c r="X60" s="3"/>
    </row>
    <row r="61" spans="3:24" x14ac:dyDescent="0.25">
      <c r="S61" s="3"/>
      <c r="T61" s="3"/>
      <c r="U61" s="3"/>
      <c r="V61" s="3"/>
      <c r="W61" s="3"/>
      <c r="X61" s="3"/>
    </row>
    <row r="62" spans="3:24" x14ac:dyDescent="0.25">
      <c r="S62" s="3"/>
      <c r="T62" s="3"/>
      <c r="U62" s="3"/>
      <c r="V62" s="3"/>
      <c r="W62" s="3"/>
      <c r="X62" s="3"/>
    </row>
    <row r="63" spans="3:24" x14ac:dyDescent="0.25">
      <c r="C63" s="132"/>
      <c r="D63" s="133"/>
      <c r="E63" s="133"/>
      <c r="F63" s="133"/>
      <c r="G63" s="133"/>
      <c r="S63" s="3"/>
      <c r="T63" s="3"/>
      <c r="U63" s="3"/>
      <c r="V63" s="3"/>
      <c r="W63" s="3"/>
      <c r="X63" s="3"/>
    </row>
    <row r="64" spans="3:24" x14ac:dyDescent="0.25">
      <c r="C64" s="132"/>
      <c r="D64" s="133"/>
      <c r="E64" s="133"/>
      <c r="F64" s="133"/>
      <c r="G64" s="133"/>
    </row>
    <row r="65" spans="3:27" x14ac:dyDescent="0.25">
      <c r="C65" s="132"/>
      <c r="D65" s="134"/>
      <c r="E65" s="133"/>
      <c r="F65" s="133"/>
      <c r="G65" s="133"/>
    </row>
    <row r="66" spans="3:27" x14ac:dyDescent="0.25">
      <c r="C66" s="132"/>
      <c r="D66" s="135"/>
      <c r="E66" s="136"/>
      <c r="F66" s="136"/>
      <c r="G66" s="136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</row>
    <row r="132" spans="1:9" x14ac:dyDescent="0.25">
      <c r="A132" s="8"/>
      <c r="B132" s="8"/>
      <c r="C132" s="8"/>
      <c r="D132" s="8"/>
      <c r="E132" s="8"/>
      <c r="F132" s="8"/>
      <c r="G132" s="8"/>
      <c r="H132" s="8"/>
      <c r="I132" s="8"/>
    </row>
    <row r="133" spans="1:9" x14ac:dyDescent="0.25">
      <c r="A133" s="8"/>
      <c r="B133" s="8"/>
      <c r="C133" s="8"/>
      <c r="D133" s="8"/>
      <c r="E133" s="8"/>
      <c r="F133" s="8"/>
      <c r="G133" s="8"/>
      <c r="H133" s="8"/>
      <c r="I133" s="8"/>
    </row>
    <row r="134" spans="1:9" x14ac:dyDescent="0.25">
      <c r="A134" s="8"/>
      <c r="B134" s="8"/>
      <c r="C134" s="8"/>
      <c r="D134" s="8"/>
      <c r="E134" s="8"/>
      <c r="F134" s="8"/>
      <c r="G134" s="8"/>
      <c r="H134" s="8"/>
      <c r="I134" s="8"/>
    </row>
    <row r="135" spans="1:9" ht="15.7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</row>
    <row r="136" spans="1:9" x14ac:dyDescent="0.25">
      <c r="A136" s="8"/>
      <c r="B136" s="8"/>
      <c r="C136" s="8"/>
      <c r="D136" s="8"/>
      <c r="E136" s="8"/>
      <c r="F136" s="8"/>
      <c r="G136" s="8"/>
      <c r="H136" s="8"/>
      <c r="I136" s="8"/>
    </row>
    <row r="137" spans="1:9" x14ac:dyDescent="0.25">
      <c r="A137" s="8"/>
      <c r="B137" s="8"/>
      <c r="C137" s="8"/>
      <c r="D137" s="8"/>
      <c r="E137" s="8"/>
      <c r="F137" s="8"/>
      <c r="G137" s="8"/>
      <c r="H137" s="8"/>
      <c r="I137" s="8"/>
    </row>
    <row r="138" spans="1:9" x14ac:dyDescent="0.25">
      <c r="A138" s="8"/>
      <c r="B138" s="8"/>
      <c r="C138" s="8"/>
      <c r="D138" s="8"/>
      <c r="E138" s="8"/>
      <c r="F138" s="8"/>
      <c r="G138" s="8"/>
      <c r="H138" s="8"/>
      <c r="I138" s="8"/>
    </row>
    <row r="139" spans="1:9" x14ac:dyDescent="0.25">
      <c r="A139" s="8"/>
      <c r="B139" s="8"/>
      <c r="C139" s="8"/>
      <c r="D139" s="8"/>
      <c r="E139" s="8"/>
      <c r="F139" s="8"/>
      <c r="G139" s="8"/>
      <c r="H139" s="8"/>
      <c r="I139" s="8"/>
    </row>
    <row r="140" spans="1:9" x14ac:dyDescent="0.25">
      <c r="A140" s="8"/>
      <c r="B140" s="8"/>
      <c r="C140" s="8"/>
      <c r="D140" s="8"/>
      <c r="E140" s="8"/>
      <c r="F140" s="8"/>
      <c r="G140" s="8"/>
      <c r="H140" s="8"/>
      <c r="I140" s="8"/>
    </row>
    <row r="143" spans="1:9" x14ac:dyDescent="0.25">
      <c r="D143" s="11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60"/>
  <sheetViews>
    <sheetView zoomScaleNormal="100" workbookViewId="0">
      <selection activeCell="AJ40" sqref="AJ40"/>
    </sheetView>
  </sheetViews>
  <sheetFormatPr baseColWidth="10" defaultRowHeight="15" x14ac:dyDescent="0.25"/>
  <cols>
    <col min="31" max="31" width="28" customWidth="1"/>
    <col min="32" max="32" width="22" customWidth="1"/>
  </cols>
  <sheetData>
    <row r="2" spans="1:24" ht="15.75" thickBot="1" x14ac:dyDescent="0.3">
      <c r="B2" s="96" t="s">
        <v>22</v>
      </c>
      <c r="C2" s="99" t="s">
        <v>14</v>
      </c>
      <c r="D2" s="96" t="s">
        <v>0</v>
      </c>
      <c r="E2" s="99" t="s">
        <v>1</v>
      </c>
      <c r="F2" s="96" t="s">
        <v>16</v>
      </c>
      <c r="G2" s="99" t="s">
        <v>2</v>
      </c>
      <c r="H2" s="96" t="s">
        <v>3</v>
      </c>
      <c r="I2" s="99" t="s">
        <v>4</v>
      </c>
      <c r="J2" s="96" t="s">
        <v>5</v>
      </c>
      <c r="K2" s="99" t="s">
        <v>6</v>
      </c>
      <c r="L2" s="96" t="s">
        <v>7</v>
      </c>
      <c r="M2" s="99" t="s">
        <v>8</v>
      </c>
      <c r="N2" s="96" t="s">
        <v>9</v>
      </c>
      <c r="O2" s="99" t="s">
        <v>10</v>
      </c>
      <c r="P2" s="96" t="s">
        <v>11</v>
      </c>
      <c r="Q2" s="99" t="s">
        <v>12</v>
      </c>
      <c r="R2" s="96" t="s">
        <v>13</v>
      </c>
      <c r="S2" s="99" t="s">
        <v>15</v>
      </c>
      <c r="T2" s="96" t="s">
        <v>17</v>
      </c>
      <c r="U2" s="99" t="s">
        <v>18</v>
      </c>
      <c r="V2" s="96" t="s">
        <v>19</v>
      </c>
      <c r="W2" s="99" t="s">
        <v>20</v>
      </c>
      <c r="X2" s="102" t="s">
        <v>21</v>
      </c>
    </row>
    <row r="3" spans="1:24" x14ac:dyDescent="0.25">
      <c r="A3" t="s">
        <v>146</v>
      </c>
      <c r="B3">
        <v>13109</v>
      </c>
      <c r="C3">
        <v>33644</v>
      </c>
      <c r="D3">
        <v>25301</v>
      </c>
      <c r="E3">
        <v>12965</v>
      </c>
      <c r="F3">
        <v>57831</v>
      </c>
      <c r="G3">
        <v>174</v>
      </c>
      <c r="H3">
        <v>9863</v>
      </c>
      <c r="I3">
        <v>37096</v>
      </c>
      <c r="J3">
        <v>15444</v>
      </c>
      <c r="K3">
        <v>8559</v>
      </c>
      <c r="L3">
        <v>920</v>
      </c>
      <c r="M3">
        <v>39430</v>
      </c>
      <c r="N3">
        <v>81523</v>
      </c>
      <c r="O3">
        <v>221564</v>
      </c>
      <c r="P3">
        <v>98649</v>
      </c>
      <c r="Q3">
        <v>2580</v>
      </c>
      <c r="R3">
        <v>20110</v>
      </c>
      <c r="S3">
        <v>25936</v>
      </c>
      <c r="T3">
        <v>9523</v>
      </c>
      <c r="U3">
        <v>228294</v>
      </c>
      <c r="V3">
        <v>2179</v>
      </c>
      <c r="W3">
        <v>7549</v>
      </c>
      <c r="X3">
        <v>7790</v>
      </c>
    </row>
    <row r="4" spans="1:24" ht="15.75" thickBot="1" x14ac:dyDescent="0.3">
      <c r="A4" t="s">
        <v>147</v>
      </c>
      <c r="B4" s="98">
        <v>18.190000000000001</v>
      </c>
      <c r="C4" s="57">
        <v>291.62</v>
      </c>
      <c r="D4" s="98">
        <v>147.84</v>
      </c>
      <c r="E4" s="57">
        <v>1625.51</v>
      </c>
      <c r="F4" s="98">
        <v>317.83</v>
      </c>
      <c r="G4" s="100">
        <v>0.53</v>
      </c>
      <c r="H4" s="98">
        <v>24.6</v>
      </c>
      <c r="I4" s="100">
        <v>275.99</v>
      </c>
      <c r="J4" s="98">
        <v>150.34</v>
      </c>
      <c r="K4" s="100">
        <v>125.88</v>
      </c>
      <c r="L4" s="98">
        <v>1.95</v>
      </c>
      <c r="M4" s="100">
        <v>86.22</v>
      </c>
      <c r="N4" s="98">
        <v>414.49</v>
      </c>
      <c r="O4" s="57">
        <v>602.67999999999995</v>
      </c>
      <c r="P4" s="98">
        <v>477.81</v>
      </c>
      <c r="Q4" s="100">
        <v>9.0500000000000007</v>
      </c>
      <c r="R4" s="101">
        <v>82.71</v>
      </c>
      <c r="S4" s="100">
        <v>243.89</v>
      </c>
      <c r="T4" s="98">
        <v>47.96</v>
      </c>
      <c r="U4" s="57">
        <v>657.47</v>
      </c>
      <c r="V4" s="101">
        <v>4.08</v>
      </c>
      <c r="W4" s="57">
        <v>33.979999999999997</v>
      </c>
      <c r="X4" s="103">
        <v>48.63</v>
      </c>
    </row>
    <row r="5" spans="1:24" x14ac:dyDescent="0.25">
      <c r="A5" t="s">
        <v>148</v>
      </c>
      <c r="B5" s="94">
        <v>1.39</v>
      </c>
      <c r="C5" s="94">
        <v>8.67</v>
      </c>
      <c r="D5" s="94">
        <v>5.84</v>
      </c>
      <c r="E5" s="94">
        <v>125.38</v>
      </c>
      <c r="F5" s="94">
        <v>5.5</v>
      </c>
      <c r="G5" s="94">
        <v>3.06</v>
      </c>
      <c r="H5" s="94">
        <v>2.4900000000000002</v>
      </c>
      <c r="I5" s="94">
        <v>7.44</v>
      </c>
      <c r="J5" s="94">
        <v>9.73</v>
      </c>
      <c r="K5" s="94">
        <v>14.71</v>
      </c>
      <c r="L5" s="94">
        <v>2.12</v>
      </c>
      <c r="M5" s="94">
        <v>2.19</v>
      </c>
      <c r="N5" s="94">
        <v>5.08</v>
      </c>
      <c r="O5" s="94">
        <v>2.72</v>
      </c>
      <c r="P5" s="94">
        <v>4.84</v>
      </c>
      <c r="Q5" s="94">
        <v>3.51</v>
      </c>
      <c r="R5" s="94">
        <v>4.1100000000000003</v>
      </c>
      <c r="S5" s="94">
        <v>9.4</v>
      </c>
      <c r="T5" s="94">
        <v>5.04</v>
      </c>
      <c r="U5" s="94">
        <v>2.88</v>
      </c>
      <c r="V5" s="94">
        <v>1.87</v>
      </c>
      <c r="W5" s="94">
        <v>4.5</v>
      </c>
      <c r="X5" s="94">
        <v>6.24</v>
      </c>
    </row>
    <row r="6" spans="1:24" x14ac:dyDescent="0.25">
      <c r="A6" t="s">
        <v>149</v>
      </c>
      <c r="B6">
        <v>11.33</v>
      </c>
      <c r="C6">
        <v>192.04</v>
      </c>
      <c r="D6">
        <v>147</v>
      </c>
      <c r="E6">
        <v>158.41999999999999</v>
      </c>
      <c r="F6">
        <v>184.41</v>
      </c>
      <c r="G6">
        <v>1.79</v>
      </c>
      <c r="H6" s="61">
        <v>43.89</v>
      </c>
      <c r="I6" s="61">
        <v>170.37</v>
      </c>
      <c r="J6" s="61">
        <v>117.93</v>
      </c>
      <c r="K6" s="97">
        <v>93.96</v>
      </c>
      <c r="L6" s="61">
        <v>6.62</v>
      </c>
      <c r="M6" s="97">
        <v>86.07</v>
      </c>
      <c r="N6" s="61">
        <v>302</v>
      </c>
      <c r="O6">
        <v>217.65</v>
      </c>
      <c r="P6">
        <v>276.39</v>
      </c>
      <c r="Q6">
        <v>17.03</v>
      </c>
      <c r="R6">
        <v>100.3</v>
      </c>
      <c r="S6">
        <v>182</v>
      </c>
      <c r="T6">
        <v>70.3</v>
      </c>
      <c r="U6">
        <v>547</v>
      </c>
      <c r="V6">
        <v>10.3</v>
      </c>
      <c r="W6">
        <v>47.8</v>
      </c>
      <c r="X6">
        <v>49.6</v>
      </c>
    </row>
    <row r="7" spans="1:24" x14ac:dyDescent="0.25">
      <c r="A7" t="s">
        <v>150</v>
      </c>
      <c r="B7">
        <v>13.7</v>
      </c>
      <c r="C7">
        <v>236.2</v>
      </c>
      <c r="D7">
        <v>211</v>
      </c>
      <c r="E7">
        <v>235.2</v>
      </c>
      <c r="F7">
        <v>221.5</v>
      </c>
      <c r="G7">
        <v>3</v>
      </c>
      <c r="H7">
        <v>63.6</v>
      </c>
      <c r="I7">
        <v>228.7</v>
      </c>
      <c r="J7">
        <v>169.5</v>
      </c>
      <c r="K7">
        <v>135.4</v>
      </c>
      <c r="L7">
        <v>9.4</v>
      </c>
      <c r="M7">
        <v>102.9</v>
      </c>
      <c r="N7">
        <v>432.7</v>
      </c>
      <c r="O7">
        <v>308.39999999999998</v>
      </c>
      <c r="P7">
        <v>335.6</v>
      </c>
      <c r="Q7">
        <v>25.6</v>
      </c>
      <c r="R7">
        <v>146</v>
      </c>
      <c r="S7">
        <v>258.60000000000002</v>
      </c>
      <c r="T7">
        <v>102</v>
      </c>
      <c r="U7">
        <v>787.5</v>
      </c>
      <c r="V7">
        <v>14.7</v>
      </c>
      <c r="W7">
        <v>69.599999999999994</v>
      </c>
      <c r="X7">
        <v>70.8</v>
      </c>
    </row>
    <row r="8" spans="1:24" x14ac:dyDescent="0.25">
      <c r="A8" t="s">
        <v>151</v>
      </c>
      <c r="B8" s="105">
        <v>0.75</v>
      </c>
      <c r="C8" s="105">
        <v>0.81</v>
      </c>
      <c r="D8" s="105">
        <v>1.43</v>
      </c>
      <c r="E8" s="105">
        <v>0.14000000000000001</v>
      </c>
      <c r="F8" s="105">
        <v>0.7</v>
      </c>
      <c r="G8" s="105">
        <v>5.63</v>
      </c>
      <c r="H8" s="105">
        <v>2.59</v>
      </c>
      <c r="I8" s="105">
        <v>0.83</v>
      </c>
      <c r="J8" s="105">
        <v>1.1299999999999999</v>
      </c>
      <c r="K8" s="105">
        <v>1.08</v>
      </c>
      <c r="L8" s="105">
        <v>4.82</v>
      </c>
      <c r="M8" s="105">
        <v>1.19</v>
      </c>
      <c r="N8" s="105">
        <v>1.04</v>
      </c>
      <c r="O8" s="105">
        <v>0.51</v>
      </c>
      <c r="P8" s="105">
        <v>0.7</v>
      </c>
      <c r="Q8" s="105">
        <v>2.83</v>
      </c>
      <c r="R8" s="105">
        <v>1.77</v>
      </c>
      <c r="S8" s="105">
        <v>1.06</v>
      </c>
      <c r="T8" s="105">
        <v>2.13</v>
      </c>
      <c r="U8" s="105">
        <v>1.2</v>
      </c>
      <c r="V8" s="105">
        <v>3.6</v>
      </c>
      <c r="W8" s="105">
        <v>2.0499999999999998</v>
      </c>
      <c r="X8" s="105">
        <v>1.46</v>
      </c>
    </row>
    <row r="10" spans="1:24" ht="15.75" thickBot="1" x14ac:dyDescent="0.3">
      <c r="B10" s="96" t="s">
        <v>22</v>
      </c>
      <c r="C10" s="99" t="s">
        <v>14</v>
      </c>
      <c r="D10" s="96" t="s">
        <v>0</v>
      </c>
      <c r="E10" s="99" t="s">
        <v>1</v>
      </c>
      <c r="F10" s="96" t="s">
        <v>16</v>
      </c>
      <c r="G10" s="99" t="s">
        <v>2</v>
      </c>
      <c r="H10" s="96" t="s">
        <v>3</v>
      </c>
      <c r="I10" s="99" t="s">
        <v>4</v>
      </c>
      <c r="J10" s="96" t="s">
        <v>5</v>
      </c>
      <c r="K10" s="99" t="s">
        <v>6</v>
      </c>
      <c r="L10" s="96" t="s">
        <v>7</v>
      </c>
      <c r="M10" s="99" t="s">
        <v>8</v>
      </c>
      <c r="N10" s="96" t="s">
        <v>9</v>
      </c>
      <c r="O10" s="99" t="s">
        <v>10</v>
      </c>
      <c r="P10" s="96" t="s">
        <v>11</v>
      </c>
      <c r="Q10" s="99" t="s">
        <v>12</v>
      </c>
      <c r="R10" s="96" t="s">
        <v>13</v>
      </c>
      <c r="S10" s="99" t="s">
        <v>15</v>
      </c>
      <c r="T10" s="96" t="s">
        <v>17</v>
      </c>
      <c r="U10" s="99" t="s">
        <v>18</v>
      </c>
      <c r="V10" s="96" t="s">
        <v>19</v>
      </c>
      <c r="W10" s="99" t="s">
        <v>20</v>
      </c>
      <c r="X10" s="102" t="s">
        <v>21</v>
      </c>
    </row>
    <row r="11" spans="1:24" x14ac:dyDescent="0.25">
      <c r="A11" t="s">
        <v>146</v>
      </c>
      <c r="B11">
        <v>13109</v>
      </c>
      <c r="C11">
        <v>33644</v>
      </c>
      <c r="D11">
        <v>25301</v>
      </c>
      <c r="E11">
        <v>12965</v>
      </c>
      <c r="F11">
        <v>57831</v>
      </c>
      <c r="G11">
        <v>174</v>
      </c>
      <c r="H11">
        <v>9863</v>
      </c>
      <c r="I11">
        <v>37096</v>
      </c>
      <c r="J11">
        <v>15444</v>
      </c>
      <c r="K11">
        <v>8559</v>
      </c>
      <c r="L11">
        <v>920</v>
      </c>
      <c r="M11">
        <v>39430</v>
      </c>
      <c r="N11">
        <v>81523</v>
      </c>
      <c r="O11">
        <v>221564</v>
      </c>
      <c r="P11">
        <v>98649</v>
      </c>
      <c r="Q11">
        <v>2580</v>
      </c>
      <c r="R11">
        <v>20110</v>
      </c>
      <c r="S11">
        <v>25936</v>
      </c>
      <c r="T11">
        <v>9523</v>
      </c>
      <c r="U11">
        <v>228294</v>
      </c>
      <c r="V11">
        <v>2179</v>
      </c>
      <c r="W11">
        <v>7549</v>
      </c>
      <c r="X11">
        <v>7790</v>
      </c>
    </row>
    <row r="12" spans="1:24" x14ac:dyDescent="0.25">
      <c r="A12" t="s">
        <v>147</v>
      </c>
      <c r="B12" t="str">
        <f t="shared" ref="B12:X12" si="0">B4&amp;" GWh"</f>
        <v>18,19 GWh</v>
      </c>
      <c r="C12" t="str">
        <f t="shared" si="0"/>
        <v>291,62 GWh</v>
      </c>
      <c r="D12" t="str">
        <f t="shared" si="0"/>
        <v>147,84 GWh</v>
      </c>
      <c r="E12" t="str">
        <f t="shared" si="0"/>
        <v>1625,51 GWh</v>
      </c>
      <c r="F12" t="str">
        <f t="shared" si="0"/>
        <v>317,83 GWh</v>
      </c>
      <c r="G12" t="str">
        <f t="shared" si="0"/>
        <v>0,53 GWh</v>
      </c>
      <c r="H12" t="str">
        <f t="shared" si="0"/>
        <v>24,6 GWh</v>
      </c>
      <c r="I12" t="str">
        <f t="shared" si="0"/>
        <v>275,99 GWh</v>
      </c>
      <c r="J12" t="str">
        <f t="shared" si="0"/>
        <v>150,34 GWh</v>
      </c>
      <c r="K12" t="str">
        <f t="shared" si="0"/>
        <v>125,88 GWh</v>
      </c>
      <c r="L12" t="str">
        <f t="shared" si="0"/>
        <v>1,95 GWh</v>
      </c>
      <c r="M12" t="str">
        <f t="shared" si="0"/>
        <v>86,22 GWh</v>
      </c>
      <c r="N12" t="str">
        <f t="shared" si="0"/>
        <v>414,49 GWh</v>
      </c>
      <c r="O12" t="str">
        <f t="shared" si="0"/>
        <v>602,68 GWh</v>
      </c>
      <c r="P12" t="str">
        <f t="shared" si="0"/>
        <v>477,81 GWh</v>
      </c>
      <c r="Q12" t="str">
        <f t="shared" si="0"/>
        <v>9,05 GWh</v>
      </c>
      <c r="R12" t="str">
        <f t="shared" si="0"/>
        <v>82,71 GWh</v>
      </c>
      <c r="S12" t="str">
        <f t="shared" si="0"/>
        <v>243,89 GWh</v>
      </c>
      <c r="T12" t="str">
        <f t="shared" si="0"/>
        <v>47,96 GWh</v>
      </c>
      <c r="U12" t="str">
        <f t="shared" si="0"/>
        <v>657,47 GWh</v>
      </c>
      <c r="V12" t="str">
        <f t="shared" si="0"/>
        <v>4,08 GWh</v>
      </c>
      <c r="W12" t="str">
        <f t="shared" si="0"/>
        <v>33,98 GWh</v>
      </c>
      <c r="X12" t="str">
        <f t="shared" si="0"/>
        <v>48,63 GWh</v>
      </c>
    </row>
    <row r="13" spans="1:24" x14ac:dyDescent="0.25">
      <c r="A13" t="s">
        <v>148</v>
      </c>
      <c r="B13" t="str">
        <f t="shared" ref="B13:X13" si="1">B5&amp;" MWh"</f>
        <v>1,39 MWh</v>
      </c>
      <c r="C13" t="str">
        <f t="shared" si="1"/>
        <v>8,67 MWh</v>
      </c>
      <c r="D13" t="str">
        <f t="shared" si="1"/>
        <v>5,84 MWh</v>
      </c>
      <c r="E13" t="str">
        <f t="shared" si="1"/>
        <v>125,38 MWh</v>
      </c>
      <c r="F13" t="str">
        <f t="shared" si="1"/>
        <v>5,5 MWh</v>
      </c>
      <c r="G13" t="str">
        <f t="shared" si="1"/>
        <v>3,06 MWh</v>
      </c>
      <c r="H13" t="str">
        <f t="shared" si="1"/>
        <v>2,49 MWh</v>
      </c>
      <c r="I13" t="str">
        <f t="shared" si="1"/>
        <v>7,44 MWh</v>
      </c>
      <c r="J13" t="str">
        <f t="shared" si="1"/>
        <v>9,73 MWh</v>
      </c>
      <c r="K13" t="str">
        <f t="shared" si="1"/>
        <v>14,71 MWh</v>
      </c>
      <c r="L13" t="str">
        <f t="shared" si="1"/>
        <v>2,12 MWh</v>
      </c>
      <c r="M13" t="str">
        <f t="shared" si="1"/>
        <v>2,19 MWh</v>
      </c>
      <c r="N13" t="str">
        <f t="shared" si="1"/>
        <v>5,08 MWh</v>
      </c>
      <c r="O13" t="str">
        <f t="shared" si="1"/>
        <v>2,72 MWh</v>
      </c>
      <c r="P13" t="str">
        <f t="shared" si="1"/>
        <v>4,84 MWh</v>
      </c>
      <c r="Q13" t="str">
        <f t="shared" si="1"/>
        <v>3,51 MWh</v>
      </c>
      <c r="R13" t="str">
        <f t="shared" si="1"/>
        <v>4,11 MWh</v>
      </c>
      <c r="S13" t="str">
        <f t="shared" si="1"/>
        <v>9,4 MWh</v>
      </c>
      <c r="T13" t="str">
        <f t="shared" si="1"/>
        <v>5,04 MWh</v>
      </c>
      <c r="U13" t="str">
        <f t="shared" si="1"/>
        <v>2,88 MWh</v>
      </c>
      <c r="V13" t="str">
        <f t="shared" si="1"/>
        <v>1,87 MWh</v>
      </c>
      <c r="W13" t="str">
        <f t="shared" si="1"/>
        <v>4,5 MWh</v>
      </c>
      <c r="X13" t="str">
        <f t="shared" si="1"/>
        <v>6,24 MWh</v>
      </c>
    </row>
    <row r="14" spans="1:24" x14ac:dyDescent="0.25">
      <c r="A14" t="s">
        <v>149</v>
      </c>
      <c r="B14" t="str">
        <f t="shared" ref="B14:X14" si="2">B6&amp;" MW"</f>
        <v>11,33 MW</v>
      </c>
      <c r="C14" t="str">
        <f t="shared" si="2"/>
        <v>192,04 MW</v>
      </c>
      <c r="D14" t="str">
        <f t="shared" si="2"/>
        <v>147 MW</v>
      </c>
      <c r="E14" t="str">
        <f t="shared" si="2"/>
        <v>158,42 MW</v>
      </c>
      <c r="F14" t="str">
        <f t="shared" si="2"/>
        <v>184,41 MW</v>
      </c>
      <c r="G14" t="str">
        <f t="shared" si="2"/>
        <v>1,79 MW</v>
      </c>
      <c r="H14" t="str">
        <f t="shared" si="2"/>
        <v>43,89 MW</v>
      </c>
      <c r="I14" t="str">
        <f t="shared" si="2"/>
        <v>170,37 MW</v>
      </c>
      <c r="J14" t="str">
        <f t="shared" si="2"/>
        <v>117,93 MW</v>
      </c>
      <c r="K14" t="str">
        <f t="shared" si="2"/>
        <v>93,96 MW</v>
      </c>
      <c r="L14" t="str">
        <f t="shared" si="2"/>
        <v>6,62 MW</v>
      </c>
      <c r="M14" t="str">
        <f t="shared" si="2"/>
        <v>86,07 MW</v>
      </c>
      <c r="N14" t="str">
        <f t="shared" si="2"/>
        <v>302 MW</v>
      </c>
      <c r="O14" t="str">
        <f t="shared" si="2"/>
        <v>217,65 MW</v>
      </c>
      <c r="P14" t="str">
        <f t="shared" si="2"/>
        <v>276,39 MW</v>
      </c>
      <c r="Q14" t="str">
        <f t="shared" si="2"/>
        <v>17,03 MW</v>
      </c>
      <c r="R14" t="str">
        <f t="shared" si="2"/>
        <v>100,3 MW</v>
      </c>
      <c r="S14" t="str">
        <f t="shared" si="2"/>
        <v>182 MW</v>
      </c>
      <c r="T14" t="str">
        <f t="shared" si="2"/>
        <v>70,3 MW</v>
      </c>
      <c r="U14" t="str">
        <f t="shared" si="2"/>
        <v>547 MW</v>
      </c>
      <c r="V14" t="str">
        <f t="shared" si="2"/>
        <v>10,3 MW</v>
      </c>
      <c r="W14" t="str">
        <f t="shared" si="2"/>
        <v>47,8 MW</v>
      </c>
      <c r="X14" t="str">
        <f t="shared" si="2"/>
        <v>49,6 MW</v>
      </c>
    </row>
    <row r="15" spans="1:24" x14ac:dyDescent="0.25">
      <c r="A15" t="s">
        <v>150</v>
      </c>
      <c r="B15" t="str">
        <f t="shared" ref="B15:X15" si="3">B7&amp;" GWh"</f>
        <v>13,7 GWh</v>
      </c>
      <c r="C15" t="str">
        <f t="shared" si="3"/>
        <v>236,2 GWh</v>
      </c>
      <c r="D15" t="str">
        <f t="shared" si="3"/>
        <v>211 GWh</v>
      </c>
      <c r="E15" t="str">
        <f t="shared" si="3"/>
        <v>235,2 GWh</v>
      </c>
      <c r="F15" t="str">
        <f t="shared" si="3"/>
        <v>221,5 GWh</v>
      </c>
      <c r="G15" t="str">
        <f t="shared" si="3"/>
        <v>3 GWh</v>
      </c>
      <c r="H15" t="str">
        <f t="shared" si="3"/>
        <v>63,6 GWh</v>
      </c>
      <c r="I15" t="str">
        <f t="shared" si="3"/>
        <v>228,7 GWh</v>
      </c>
      <c r="J15" t="str">
        <f t="shared" si="3"/>
        <v>169,5 GWh</v>
      </c>
      <c r="K15" t="str">
        <f t="shared" si="3"/>
        <v>135,4 GWh</v>
      </c>
      <c r="L15" t="str">
        <f t="shared" si="3"/>
        <v>9,4 GWh</v>
      </c>
      <c r="M15" t="str">
        <f t="shared" si="3"/>
        <v>102,9 GWh</v>
      </c>
      <c r="N15" t="str">
        <f t="shared" si="3"/>
        <v>432,7 GWh</v>
      </c>
      <c r="O15" t="str">
        <f t="shared" si="3"/>
        <v>308,4 GWh</v>
      </c>
      <c r="P15" t="str">
        <f t="shared" si="3"/>
        <v>335,6 GWh</v>
      </c>
      <c r="Q15" t="str">
        <f t="shared" si="3"/>
        <v>25,6 GWh</v>
      </c>
      <c r="R15" t="str">
        <f t="shared" si="3"/>
        <v>146 GWh</v>
      </c>
      <c r="S15" t="str">
        <f t="shared" si="3"/>
        <v>258,6 GWh</v>
      </c>
      <c r="T15" t="str">
        <f t="shared" si="3"/>
        <v>102 GWh</v>
      </c>
      <c r="U15" t="str">
        <f t="shared" si="3"/>
        <v>787,5 GWh</v>
      </c>
      <c r="V15" t="str">
        <f t="shared" si="3"/>
        <v>14,7 GWh</v>
      </c>
      <c r="W15" t="str">
        <f t="shared" si="3"/>
        <v>69,6 GWh</v>
      </c>
      <c r="X15" t="str">
        <f t="shared" si="3"/>
        <v>70,8 GWh</v>
      </c>
    </row>
    <row r="16" spans="1:24" x14ac:dyDescent="0.25">
      <c r="A16" t="s">
        <v>151</v>
      </c>
      <c r="B16" s="105">
        <f t="shared" ref="B16:X16" si="4">B8</f>
        <v>0.75</v>
      </c>
      <c r="C16" s="105">
        <f t="shared" si="4"/>
        <v>0.81</v>
      </c>
      <c r="D16" s="105">
        <f t="shared" si="4"/>
        <v>1.43</v>
      </c>
      <c r="E16" s="105">
        <f t="shared" si="4"/>
        <v>0.14000000000000001</v>
      </c>
      <c r="F16" s="105">
        <f t="shared" si="4"/>
        <v>0.7</v>
      </c>
      <c r="G16" s="105">
        <f t="shared" si="4"/>
        <v>5.63</v>
      </c>
      <c r="H16" s="105">
        <f t="shared" si="4"/>
        <v>2.59</v>
      </c>
      <c r="I16" s="105">
        <f t="shared" si="4"/>
        <v>0.83</v>
      </c>
      <c r="J16" s="105">
        <f t="shared" si="4"/>
        <v>1.1299999999999999</v>
      </c>
      <c r="K16" s="105">
        <f t="shared" si="4"/>
        <v>1.08</v>
      </c>
      <c r="L16" s="105">
        <f t="shared" si="4"/>
        <v>4.82</v>
      </c>
      <c r="M16" s="105">
        <f t="shared" si="4"/>
        <v>1.19</v>
      </c>
      <c r="N16" s="105">
        <f t="shared" si="4"/>
        <v>1.04</v>
      </c>
      <c r="O16" s="105">
        <f t="shared" si="4"/>
        <v>0.51</v>
      </c>
      <c r="P16" s="105">
        <f t="shared" si="4"/>
        <v>0.7</v>
      </c>
      <c r="Q16" s="105">
        <f t="shared" si="4"/>
        <v>2.83</v>
      </c>
      <c r="R16" s="105">
        <f t="shared" si="4"/>
        <v>1.77</v>
      </c>
      <c r="S16" s="105">
        <f t="shared" si="4"/>
        <v>1.06</v>
      </c>
      <c r="T16" s="105">
        <f t="shared" si="4"/>
        <v>2.13</v>
      </c>
      <c r="U16" s="105">
        <f t="shared" si="4"/>
        <v>1.2</v>
      </c>
      <c r="V16" s="105">
        <f t="shared" si="4"/>
        <v>3.6</v>
      </c>
      <c r="W16" s="105">
        <f t="shared" si="4"/>
        <v>2.0499999999999998</v>
      </c>
      <c r="X16" s="105">
        <f t="shared" si="4"/>
        <v>1.46</v>
      </c>
    </row>
    <row r="25" spans="31:35" x14ac:dyDescent="0.25">
      <c r="AE25" t="s">
        <v>159</v>
      </c>
      <c r="AF25" t="s">
        <v>158</v>
      </c>
      <c r="AG25" t="s">
        <v>61</v>
      </c>
      <c r="AH25" t="s">
        <v>49</v>
      </c>
      <c r="AI25" t="s">
        <v>42</v>
      </c>
    </row>
    <row r="26" spans="31:35" x14ac:dyDescent="0.25">
      <c r="AE26" t="s">
        <v>155</v>
      </c>
      <c r="AF26" t="s">
        <v>12</v>
      </c>
      <c r="AG26" t="s">
        <v>19</v>
      </c>
      <c r="AH26" t="s">
        <v>7</v>
      </c>
      <c r="AI26" t="s">
        <v>2</v>
      </c>
    </row>
    <row r="27" spans="31:35" x14ac:dyDescent="0.25">
      <c r="AE27" t="s">
        <v>39</v>
      </c>
      <c r="AF27" s="94">
        <v>3.5082049999999998</v>
      </c>
      <c r="AG27" s="106">
        <v>2.6770550000000002</v>
      </c>
      <c r="AH27" s="108">
        <v>1.535372</v>
      </c>
      <c r="AI27" s="108">
        <v>0.39550099999999999</v>
      </c>
    </row>
    <row r="28" spans="31:35" x14ac:dyDescent="0.25">
      <c r="AE28" t="s">
        <v>36</v>
      </c>
      <c r="AF28" s="94">
        <v>2.7400929999999999</v>
      </c>
      <c r="AG28" s="111">
        <v>2</v>
      </c>
      <c r="AH28">
        <v>0</v>
      </c>
      <c r="AI28">
        <v>0</v>
      </c>
    </row>
    <row r="29" spans="31:35" x14ac:dyDescent="0.25">
      <c r="AE29" t="s">
        <v>38</v>
      </c>
      <c r="AF29" s="94">
        <v>2.653578</v>
      </c>
      <c r="AG29" s="107">
        <v>1.1529020000000001</v>
      </c>
      <c r="AH29">
        <v>0.38640000000000002</v>
      </c>
      <c r="AI29" s="109">
        <v>4.8578999999999997E-2</v>
      </c>
    </row>
    <row r="30" spans="31:35" x14ac:dyDescent="0.25">
      <c r="AE30" t="s">
        <v>35</v>
      </c>
      <c r="AF30" s="94">
        <v>0.115464</v>
      </c>
      <c r="AG30" s="106">
        <v>4.9119000000000003E-2</v>
      </c>
      <c r="AH30" s="109">
        <v>8.5809999999999997E-2</v>
      </c>
      <c r="AI30">
        <v>1.333E-2</v>
      </c>
    </row>
    <row r="31" spans="31:35" x14ac:dyDescent="0.25">
      <c r="AE31" t="s">
        <v>37</v>
      </c>
      <c r="AF31" s="94">
        <v>3.6915000000000003E-2</v>
      </c>
      <c r="AG31" s="106">
        <v>7.5771000000000005E-2</v>
      </c>
      <c r="AH31" s="109">
        <v>1.9643999999999998E-2</v>
      </c>
      <c r="AI31" s="109">
        <v>7.5357999999999994E-2</v>
      </c>
    </row>
    <row r="32" spans="31:35" x14ac:dyDescent="0.25">
      <c r="AE32" t="s">
        <v>129</v>
      </c>
      <c r="AF32" s="94">
        <f>SUM(AF27:AF31)</f>
        <v>9.0542549999999995</v>
      </c>
      <c r="AG32" s="110">
        <f>SUM(AG27:AG31)</f>
        <v>5.954847</v>
      </c>
      <c r="AH32" s="94">
        <f t="shared" ref="AH32:AI32" si="5">SUM(AH27:AH31)</f>
        <v>2.0272260000000002</v>
      </c>
      <c r="AI32" s="94">
        <f t="shared" si="5"/>
        <v>0.53276800000000002</v>
      </c>
    </row>
    <row r="33" spans="31:35" x14ac:dyDescent="0.25">
      <c r="AE33" t="s">
        <v>162</v>
      </c>
      <c r="AF33" s="94">
        <v>13</v>
      </c>
      <c r="AG33" s="94">
        <v>9.1</v>
      </c>
      <c r="AH33" s="94">
        <v>7.8000000000000007</v>
      </c>
      <c r="AI33" s="94">
        <v>1.3</v>
      </c>
    </row>
    <row r="34" spans="31:35" x14ac:dyDescent="0.25">
      <c r="AE34" t="s">
        <v>161</v>
      </c>
      <c r="AF34" s="94">
        <v>6.5</v>
      </c>
      <c r="AG34">
        <f>2.6-1.6</f>
        <v>1</v>
      </c>
      <c r="AH34">
        <v>0.20800000000000002</v>
      </c>
      <c r="AI34">
        <v>1.3000000000000001E-2</v>
      </c>
    </row>
    <row r="35" spans="31:35" x14ac:dyDescent="0.25">
      <c r="AE35" t="s">
        <v>163</v>
      </c>
      <c r="AF35" s="94">
        <v>1.274</v>
      </c>
      <c r="AG35">
        <v>0.754</v>
      </c>
      <c r="AH35">
        <v>0.44200000000000006</v>
      </c>
      <c r="AI35">
        <v>3.9E-2</v>
      </c>
    </row>
    <row r="36" spans="31:35" x14ac:dyDescent="0.25">
      <c r="AE36" t="s">
        <v>164</v>
      </c>
      <c r="AF36" s="94">
        <v>0.84500000000000008</v>
      </c>
      <c r="AG36">
        <v>0.94899999999999995</v>
      </c>
      <c r="AH36">
        <v>0.18200000000000002</v>
      </c>
      <c r="AI36">
        <v>0.96199999999999997</v>
      </c>
    </row>
    <row r="37" spans="31:35" x14ac:dyDescent="0.25">
      <c r="AE37" t="s">
        <v>165</v>
      </c>
      <c r="AF37" s="94">
        <v>0.41600000000000004</v>
      </c>
      <c r="AG37">
        <v>0.10400000000000001</v>
      </c>
      <c r="AH37">
        <v>0</v>
      </c>
      <c r="AI37">
        <v>1.5600000000000001E-2</v>
      </c>
    </row>
    <row r="38" spans="31:35" x14ac:dyDescent="0.25">
      <c r="AE38" t="s">
        <v>166</v>
      </c>
      <c r="AF38" s="94">
        <v>9.1000000000000011E-2</v>
      </c>
      <c r="AG38">
        <v>0</v>
      </c>
      <c r="AH38">
        <v>0</v>
      </c>
      <c r="AI38">
        <v>0</v>
      </c>
    </row>
    <row r="39" spans="31:35" x14ac:dyDescent="0.25">
      <c r="AE39" t="s">
        <v>160</v>
      </c>
      <c r="AF39" s="94">
        <v>25.6</v>
      </c>
      <c r="AG39">
        <v>14.7</v>
      </c>
      <c r="AH39">
        <v>9.4</v>
      </c>
      <c r="AI39">
        <v>3</v>
      </c>
    </row>
    <row r="40" spans="31:35" x14ac:dyDescent="0.25">
      <c r="AE40" t="s">
        <v>167</v>
      </c>
      <c r="AF40" s="94">
        <v>2580</v>
      </c>
      <c r="AG40">
        <v>2179</v>
      </c>
      <c r="AH40">
        <v>920</v>
      </c>
      <c r="AI40">
        <v>174</v>
      </c>
    </row>
    <row r="53" spans="1:25" x14ac:dyDescent="0.25">
      <c r="E53" t="s">
        <v>153</v>
      </c>
      <c r="S53" s="37"/>
      <c r="T53" s="37" t="s">
        <v>154</v>
      </c>
    </row>
    <row r="54" spans="1:25" x14ac:dyDescent="0.25">
      <c r="E54" t="s">
        <v>152</v>
      </c>
      <c r="S54" s="37" t="s">
        <v>157</v>
      </c>
      <c r="T54" s="37">
        <v>25.6</v>
      </c>
    </row>
    <row r="55" spans="1:25" x14ac:dyDescent="0.25">
      <c r="S55" s="37" t="s">
        <v>147</v>
      </c>
      <c r="T55" s="37">
        <v>9.0500000000000007</v>
      </c>
    </row>
    <row r="56" spans="1:25" x14ac:dyDescent="0.25">
      <c r="S56" s="37" t="s">
        <v>156</v>
      </c>
      <c r="T56" s="37">
        <v>6</v>
      </c>
    </row>
    <row r="58" spans="1:25" x14ac:dyDescent="0.25">
      <c r="B58" s="96" t="s">
        <v>22</v>
      </c>
      <c r="C58" t="str">
        <f>C2</f>
        <v>Barberà del Vallès</v>
      </c>
      <c r="D58" t="str">
        <f t="shared" ref="D58:T58" si="6">D2</f>
        <v>Castellar del Vallès</v>
      </c>
      <c r="E58" t="str">
        <f t="shared" si="6"/>
        <v>Castellbisbal</v>
      </c>
      <c r="F58" t="str">
        <f t="shared" si="6"/>
        <v>Cerdanyola del Vallès</v>
      </c>
      <c r="G58" t="str">
        <f t="shared" si="6"/>
        <v>Gallifa</v>
      </c>
      <c r="H58" t="str">
        <f t="shared" si="6"/>
        <v>Matadepera</v>
      </c>
      <c r="I58" t="str">
        <f t="shared" si="6"/>
        <v>Montcada i Reixac</v>
      </c>
      <c r="J58" t="str">
        <f t="shared" si="6"/>
        <v>Palau-solità i Plegamans</v>
      </c>
      <c r="K58" t="str">
        <f t="shared" si="6"/>
        <v>Polinyà</v>
      </c>
      <c r="L58" t="str">
        <f t="shared" si="6"/>
        <v>Rellinars</v>
      </c>
      <c r="M58" t="str">
        <f t="shared" si="6"/>
        <v>Ripollet</v>
      </c>
      <c r="N58" t="str">
        <f t="shared" si="6"/>
        <v>Rubí</v>
      </c>
      <c r="O58" t="str">
        <f t="shared" si="6"/>
        <v>Sabadell</v>
      </c>
      <c r="P58" t="str">
        <f t="shared" si="6"/>
        <v>Sant Cugat del Vallès</v>
      </c>
      <c r="Q58" t="str">
        <f t="shared" si="6"/>
        <v>Sant Llorenç Savall</v>
      </c>
      <c r="R58" t="str">
        <f t="shared" si="6"/>
        <v>Sant Quirze del Vallès</v>
      </c>
      <c r="S58" t="str">
        <f t="shared" si="6"/>
        <v>Santa Perpètua de Mogoda</v>
      </c>
      <c r="T58" t="str">
        <f t="shared" si="6"/>
        <v>Sentmenat</v>
      </c>
      <c r="U58" t="str">
        <f>U2</f>
        <v>Terrassa</v>
      </c>
      <c r="V58" t="str">
        <f>V2</f>
        <v>Ullastrell</v>
      </c>
      <c r="W58" t="str">
        <f t="shared" ref="W58" si="7">W2</f>
        <v>Vacarisses</v>
      </c>
      <c r="X58" t="str">
        <f>X2</f>
        <v>Viladecavalls</v>
      </c>
    </row>
    <row r="59" spans="1:25" x14ac:dyDescent="0.25">
      <c r="A59" t="s">
        <v>147</v>
      </c>
      <c r="B59" s="98">
        <v>18.190000000000001</v>
      </c>
      <c r="C59" s="94">
        <f>C4</f>
        <v>291.62</v>
      </c>
      <c r="D59" s="94">
        <f t="shared" ref="D59:T59" si="8">D4</f>
        <v>147.84</v>
      </c>
      <c r="E59" s="94">
        <f t="shared" si="8"/>
        <v>1625.51</v>
      </c>
      <c r="F59" s="94">
        <f t="shared" si="8"/>
        <v>317.83</v>
      </c>
      <c r="G59" s="94">
        <f t="shared" si="8"/>
        <v>0.53</v>
      </c>
      <c r="H59" s="94">
        <f t="shared" si="8"/>
        <v>24.6</v>
      </c>
      <c r="I59" s="94">
        <f t="shared" si="8"/>
        <v>275.99</v>
      </c>
      <c r="J59" s="94">
        <f t="shared" si="8"/>
        <v>150.34</v>
      </c>
      <c r="K59" s="94">
        <f t="shared" si="8"/>
        <v>125.88</v>
      </c>
      <c r="L59" s="94">
        <f t="shared" si="8"/>
        <v>1.95</v>
      </c>
      <c r="M59" s="94">
        <f t="shared" si="8"/>
        <v>86.22</v>
      </c>
      <c r="N59" s="94">
        <f t="shared" si="8"/>
        <v>414.49</v>
      </c>
      <c r="O59" s="94">
        <f t="shared" si="8"/>
        <v>602.67999999999995</v>
      </c>
      <c r="P59" s="94">
        <f t="shared" si="8"/>
        <v>477.81</v>
      </c>
      <c r="Q59" s="94">
        <f t="shared" si="8"/>
        <v>9.0500000000000007</v>
      </c>
      <c r="R59" s="94">
        <f t="shared" si="8"/>
        <v>82.71</v>
      </c>
      <c r="S59" s="94">
        <f t="shared" si="8"/>
        <v>243.89</v>
      </c>
      <c r="T59" s="94">
        <f t="shared" si="8"/>
        <v>47.96</v>
      </c>
      <c r="U59" s="94">
        <f>U4</f>
        <v>657.47</v>
      </c>
      <c r="V59" s="94">
        <f>V4</f>
        <v>4.08</v>
      </c>
      <c r="W59" s="94">
        <f t="shared" ref="W59" si="9">W4</f>
        <v>33.979999999999997</v>
      </c>
      <c r="X59" s="94">
        <f>X4</f>
        <v>48.63</v>
      </c>
      <c r="Y59" s="94"/>
    </row>
    <row r="60" spans="1:25" x14ac:dyDescent="0.25">
      <c r="A60" t="s">
        <v>150</v>
      </c>
      <c r="B60">
        <v>13.7</v>
      </c>
      <c r="C60">
        <f>C7</f>
        <v>236.2</v>
      </c>
      <c r="D60">
        <f t="shared" ref="D60:T60" si="10">D7</f>
        <v>211</v>
      </c>
      <c r="E60">
        <f t="shared" si="10"/>
        <v>235.2</v>
      </c>
      <c r="F60">
        <f t="shared" si="10"/>
        <v>221.5</v>
      </c>
      <c r="G60">
        <f t="shared" si="10"/>
        <v>3</v>
      </c>
      <c r="H60">
        <f t="shared" si="10"/>
        <v>63.6</v>
      </c>
      <c r="I60">
        <f t="shared" si="10"/>
        <v>228.7</v>
      </c>
      <c r="J60">
        <f t="shared" si="10"/>
        <v>169.5</v>
      </c>
      <c r="K60">
        <f t="shared" si="10"/>
        <v>135.4</v>
      </c>
      <c r="L60">
        <f t="shared" si="10"/>
        <v>9.4</v>
      </c>
      <c r="M60">
        <f t="shared" si="10"/>
        <v>102.9</v>
      </c>
      <c r="N60">
        <f t="shared" si="10"/>
        <v>432.7</v>
      </c>
      <c r="O60">
        <f t="shared" si="10"/>
        <v>308.39999999999998</v>
      </c>
      <c r="P60">
        <f t="shared" si="10"/>
        <v>335.6</v>
      </c>
      <c r="Q60">
        <f t="shared" si="10"/>
        <v>25.6</v>
      </c>
      <c r="R60">
        <f t="shared" si="10"/>
        <v>146</v>
      </c>
      <c r="S60">
        <f t="shared" si="10"/>
        <v>258.60000000000002</v>
      </c>
      <c r="T60">
        <f t="shared" si="10"/>
        <v>102</v>
      </c>
      <c r="U60">
        <f>U7</f>
        <v>787.5</v>
      </c>
      <c r="V60">
        <f>V7</f>
        <v>14.7</v>
      </c>
      <c r="W60">
        <f t="shared" ref="W60" si="11">W7</f>
        <v>69.599999999999994</v>
      </c>
      <c r="X60">
        <f>X7</f>
        <v>70.8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D29" sqref="D29"/>
    </sheetView>
  </sheetViews>
  <sheetFormatPr baseColWidth="10" defaultColWidth="9.140625" defaultRowHeight="15" x14ac:dyDescent="0.25"/>
  <cols>
    <col min="1" max="1" width="28.28515625" customWidth="1"/>
    <col min="2" max="2" width="23.7109375" customWidth="1"/>
    <col min="3" max="3" width="24.7109375" customWidth="1"/>
    <col min="4" max="4" width="71" customWidth="1"/>
  </cols>
  <sheetData>
    <row r="1" spans="1:5" x14ac:dyDescent="0.25">
      <c r="A1" s="1" t="s">
        <v>110</v>
      </c>
      <c r="B1" s="126" t="s">
        <v>83</v>
      </c>
      <c r="C1" s="126"/>
      <c r="D1" s="51"/>
      <c r="E1" s="52"/>
    </row>
    <row r="2" spans="1:5" x14ac:dyDescent="0.25">
      <c r="A2" s="1" t="s">
        <v>23</v>
      </c>
      <c r="B2" s="3" t="s">
        <v>84</v>
      </c>
      <c r="C2" t="s">
        <v>85</v>
      </c>
      <c r="D2" t="s">
        <v>128</v>
      </c>
    </row>
    <row r="3" spans="1:5" x14ac:dyDescent="0.25">
      <c r="A3" s="77" t="s">
        <v>22</v>
      </c>
      <c r="B3" s="55">
        <v>18.807445000000001</v>
      </c>
      <c r="C3" s="56">
        <v>18.189827999999999</v>
      </c>
      <c r="D3" s="54"/>
    </row>
    <row r="4" spans="1:5" x14ac:dyDescent="0.25">
      <c r="A4" s="77" t="s">
        <v>14</v>
      </c>
      <c r="B4" s="55">
        <v>291.62148500000001</v>
      </c>
      <c r="C4" s="57">
        <v>276.20259299999998</v>
      </c>
      <c r="D4" s="58" t="s">
        <v>130</v>
      </c>
    </row>
    <row r="5" spans="1:5" x14ac:dyDescent="0.25">
      <c r="A5" s="77" t="s">
        <v>0</v>
      </c>
      <c r="B5" s="55">
        <v>149.61829599999999</v>
      </c>
      <c r="C5" s="56">
        <v>147.84411900000001</v>
      </c>
      <c r="D5" s="59"/>
    </row>
    <row r="6" spans="1:5" x14ac:dyDescent="0.25">
      <c r="A6" s="77" t="s">
        <v>1</v>
      </c>
      <c r="B6" s="55">
        <v>1625.5129790000001</v>
      </c>
      <c r="C6" s="57">
        <v>1183.61617</v>
      </c>
      <c r="D6" s="59" t="s">
        <v>130</v>
      </c>
    </row>
    <row r="7" spans="1:5" x14ac:dyDescent="0.25">
      <c r="A7" s="77" t="s">
        <v>16</v>
      </c>
      <c r="B7" s="55">
        <v>324.83801399999999</v>
      </c>
      <c r="C7" s="56">
        <v>317.82567499999999</v>
      </c>
      <c r="D7" s="59"/>
    </row>
    <row r="8" spans="1:5" x14ac:dyDescent="0.25">
      <c r="A8" s="77" t="s">
        <v>2</v>
      </c>
      <c r="B8" s="55">
        <v>0.46978799999999998</v>
      </c>
      <c r="C8" s="56">
        <v>0.53276800000000002</v>
      </c>
      <c r="D8" s="59"/>
    </row>
    <row r="9" spans="1:5" x14ac:dyDescent="0.25">
      <c r="A9" s="77" t="s">
        <v>3</v>
      </c>
      <c r="B9" s="55">
        <v>24.479215</v>
      </c>
      <c r="C9" s="56">
        <v>24.596509999999999</v>
      </c>
      <c r="D9" s="59"/>
    </row>
    <row r="10" spans="1:5" x14ac:dyDescent="0.25">
      <c r="A10" s="77" t="s">
        <v>4</v>
      </c>
      <c r="B10" s="55">
        <v>292.260222</v>
      </c>
      <c r="C10" s="56">
        <v>275.99367899999999</v>
      </c>
      <c r="D10" s="59"/>
    </row>
    <row r="11" spans="1:5" x14ac:dyDescent="0.25">
      <c r="A11" s="77" t="s">
        <v>5</v>
      </c>
      <c r="B11" s="55">
        <v>150.41506100000001</v>
      </c>
      <c r="C11" s="56">
        <v>150.336073</v>
      </c>
      <c r="D11" s="59"/>
    </row>
    <row r="12" spans="1:5" x14ac:dyDescent="0.25">
      <c r="A12" s="77" t="s">
        <v>6</v>
      </c>
      <c r="B12" s="55">
        <v>152.97460899999999</v>
      </c>
      <c r="C12" s="56">
        <v>125.884263</v>
      </c>
      <c r="D12" s="59"/>
    </row>
    <row r="13" spans="1:5" x14ac:dyDescent="0.25">
      <c r="A13" s="77" t="s">
        <v>7</v>
      </c>
      <c r="B13" s="55">
        <v>1.914388</v>
      </c>
      <c r="C13" s="56">
        <v>1.949997</v>
      </c>
      <c r="D13" s="59"/>
    </row>
    <row r="14" spans="1:5" x14ac:dyDescent="0.25">
      <c r="A14" s="77" t="s">
        <v>8</v>
      </c>
      <c r="B14" s="55">
        <v>95.337717999999995</v>
      </c>
      <c r="C14" s="56">
        <v>86.219622999999999</v>
      </c>
      <c r="D14" s="59"/>
    </row>
    <row r="15" spans="1:5" x14ac:dyDescent="0.25">
      <c r="A15" s="77" t="s">
        <v>9</v>
      </c>
      <c r="B15" s="55">
        <v>430.11631799999998</v>
      </c>
      <c r="C15" s="56">
        <v>414.49493699999999</v>
      </c>
      <c r="D15" s="59"/>
    </row>
    <row r="16" spans="1:5" x14ac:dyDescent="0.25">
      <c r="A16" s="77" t="s">
        <v>10</v>
      </c>
      <c r="B16" s="55">
        <v>602.67976399999998</v>
      </c>
      <c r="C16" s="57">
        <v>590.10730999999998</v>
      </c>
      <c r="D16" s="58" t="s">
        <v>130</v>
      </c>
    </row>
    <row r="17" spans="1:4" x14ac:dyDescent="0.25">
      <c r="A17" s="77" t="s">
        <v>11</v>
      </c>
      <c r="B17" s="55">
        <v>465.85372699999999</v>
      </c>
      <c r="C17" s="56">
        <v>477.81103899999999</v>
      </c>
      <c r="D17" s="59"/>
    </row>
    <row r="18" spans="1:4" x14ac:dyDescent="0.25">
      <c r="A18" s="77" t="s">
        <v>12</v>
      </c>
      <c r="B18" s="55">
        <v>9.7299450000000007</v>
      </c>
      <c r="C18" s="56">
        <v>9.0542549999999995</v>
      </c>
      <c r="D18" s="59"/>
    </row>
    <row r="19" spans="1:4" x14ac:dyDescent="0.25">
      <c r="A19" s="77" t="s">
        <v>13</v>
      </c>
      <c r="B19" s="55">
        <v>82.710089999999994</v>
      </c>
      <c r="C19" s="57">
        <v>76.891480000000001</v>
      </c>
      <c r="D19" s="59" t="s">
        <v>130</v>
      </c>
    </row>
    <row r="20" spans="1:4" x14ac:dyDescent="0.25">
      <c r="A20" s="77" t="s">
        <v>15</v>
      </c>
      <c r="B20" s="55">
        <v>250.447451</v>
      </c>
      <c r="C20" s="56">
        <v>243.88816700000001</v>
      </c>
      <c r="D20" s="59"/>
    </row>
    <row r="21" spans="1:4" x14ac:dyDescent="0.25">
      <c r="A21" s="77" t="s">
        <v>17</v>
      </c>
      <c r="B21" s="55">
        <v>51.319915000000002</v>
      </c>
      <c r="C21" s="56">
        <v>47.957369</v>
      </c>
      <c r="D21" s="59"/>
    </row>
    <row r="22" spans="1:4" x14ac:dyDescent="0.25">
      <c r="A22" s="77" t="s">
        <v>18</v>
      </c>
      <c r="B22" s="55">
        <v>657.47447399999999</v>
      </c>
      <c r="C22" s="57">
        <v>621.46116199999994</v>
      </c>
      <c r="D22" s="58" t="s">
        <v>130</v>
      </c>
    </row>
    <row r="23" spans="1:4" x14ac:dyDescent="0.25">
      <c r="A23" s="77" t="s">
        <v>19</v>
      </c>
      <c r="B23" s="55">
        <v>4.0838979999999996</v>
      </c>
      <c r="C23" s="57">
        <v>3.954847</v>
      </c>
      <c r="D23" s="58" t="s">
        <v>130</v>
      </c>
    </row>
    <row r="24" spans="1:4" x14ac:dyDescent="0.25">
      <c r="A24" s="77" t="s">
        <v>20</v>
      </c>
      <c r="B24" s="55">
        <v>33.980353000000001</v>
      </c>
      <c r="C24" s="57">
        <v>31.645077000000001</v>
      </c>
      <c r="D24" s="58" t="s">
        <v>130</v>
      </c>
    </row>
    <row r="25" spans="1:4" x14ac:dyDescent="0.25">
      <c r="A25" s="77" t="s">
        <v>21</v>
      </c>
      <c r="B25" s="55">
        <v>47.267722999999997</v>
      </c>
      <c r="C25" s="56">
        <v>48.625250999999999</v>
      </c>
      <c r="D25" s="60"/>
    </row>
    <row r="28" spans="1:4" x14ac:dyDescent="0.25">
      <c r="B28" s="104"/>
    </row>
  </sheetData>
  <mergeCells count="1">
    <mergeCell ref="B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F33" sqref="F33"/>
    </sheetView>
  </sheetViews>
  <sheetFormatPr baseColWidth="10" defaultRowHeight="15" x14ac:dyDescent="0.25"/>
  <cols>
    <col min="1" max="1" width="32" customWidth="1"/>
    <col min="2" max="2" width="12.42578125" customWidth="1"/>
    <col min="3" max="3" width="16.85546875" customWidth="1"/>
    <col min="4" max="4" width="18.7109375" customWidth="1"/>
    <col min="5" max="5" width="11.85546875" customWidth="1"/>
    <col min="6" max="6" width="17.140625" customWidth="1"/>
    <col min="7" max="7" width="19.28515625" customWidth="1"/>
    <col min="8" max="8" width="25.85546875" customWidth="1"/>
  </cols>
  <sheetData>
    <row r="1" spans="1:8" x14ac:dyDescent="0.25">
      <c r="A1" s="1" t="s">
        <v>111</v>
      </c>
      <c r="B1" s="127" t="s">
        <v>78</v>
      </c>
      <c r="C1" s="127"/>
      <c r="D1" s="127"/>
      <c r="E1" s="128" t="s">
        <v>80</v>
      </c>
      <c r="F1" s="128"/>
      <c r="G1" s="128"/>
      <c r="H1" s="76" t="s">
        <v>129</v>
      </c>
    </row>
    <row r="2" spans="1:8" x14ac:dyDescent="0.25">
      <c r="A2" t="s">
        <v>86</v>
      </c>
      <c r="B2" s="44" t="s">
        <v>77</v>
      </c>
      <c r="C2" s="45" t="s">
        <v>135</v>
      </c>
      <c r="D2" s="46" t="s">
        <v>79</v>
      </c>
      <c r="E2" s="2" t="s">
        <v>81</v>
      </c>
      <c r="F2" s="3" t="s">
        <v>136</v>
      </c>
      <c r="G2" s="4" t="s">
        <v>82</v>
      </c>
      <c r="H2" s="49" t="s">
        <v>85</v>
      </c>
    </row>
    <row r="3" spans="1:8" x14ac:dyDescent="0.25">
      <c r="A3" s="77" t="s">
        <v>22</v>
      </c>
      <c r="B3" s="62" t="s">
        <v>74</v>
      </c>
      <c r="C3" s="55" t="s">
        <v>74</v>
      </c>
      <c r="D3" s="63" t="s">
        <v>74</v>
      </c>
      <c r="E3" s="62" t="s">
        <v>74</v>
      </c>
      <c r="F3" s="64" t="s">
        <v>103</v>
      </c>
      <c r="G3" s="47">
        <v>13.7</v>
      </c>
      <c r="H3" s="65">
        <v>18.189827999999999</v>
      </c>
    </row>
    <row r="4" spans="1:8" x14ac:dyDescent="0.25">
      <c r="A4" s="77" t="s">
        <v>14</v>
      </c>
      <c r="B4" s="62">
        <v>10.4</v>
      </c>
      <c r="C4" s="55">
        <v>7</v>
      </c>
      <c r="D4" s="47">
        <v>11</v>
      </c>
      <c r="E4" s="66" t="s">
        <v>74</v>
      </c>
      <c r="F4" s="64" t="s">
        <v>104</v>
      </c>
      <c r="G4" s="47">
        <v>236.2</v>
      </c>
      <c r="H4" s="65">
        <v>276.20259299999998</v>
      </c>
    </row>
    <row r="5" spans="1:8" x14ac:dyDescent="0.25">
      <c r="A5" s="77" t="s">
        <v>0</v>
      </c>
      <c r="B5" s="62">
        <v>190.8</v>
      </c>
      <c r="C5" s="55">
        <v>125.8</v>
      </c>
      <c r="D5" s="47">
        <v>195.8</v>
      </c>
      <c r="E5" s="67">
        <v>985218.5</v>
      </c>
      <c r="F5" s="64">
        <f>75+57+5+10</f>
        <v>147</v>
      </c>
      <c r="G5" s="47">
        <v>211</v>
      </c>
      <c r="H5" s="65">
        <v>147.84411900000001</v>
      </c>
    </row>
    <row r="6" spans="1:8" x14ac:dyDescent="0.25">
      <c r="A6" s="77" t="s">
        <v>1</v>
      </c>
      <c r="B6" s="62">
        <v>96.8</v>
      </c>
      <c r="C6" s="55">
        <v>64.2</v>
      </c>
      <c r="D6" s="47">
        <v>100.8</v>
      </c>
      <c r="E6" s="66" t="s">
        <v>74</v>
      </c>
      <c r="F6" s="64" t="s">
        <v>105</v>
      </c>
      <c r="G6" s="47">
        <v>235.2</v>
      </c>
      <c r="H6" s="65">
        <v>1183.61617</v>
      </c>
    </row>
    <row r="7" spans="1:8" x14ac:dyDescent="0.25">
      <c r="A7" s="77" t="s">
        <v>16</v>
      </c>
      <c r="B7" s="62">
        <v>6.8</v>
      </c>
      <c r="C7" s="55">
        <v>4.5</v>
      </c>
      <c r="D7" s="47">
        <v>7.2</v>
      </c>
      <c r="E7" s="66" t="s">
        <v>74</v>
      </c>
      <c r="F7" s="64" t="s">
        <v>106</v>
      </c>
      <c r="G7" s="47">
        <v>221.5</v>
      </c>
      <c r="H7" s="65">
        <v>317.82567499999999</v>
      </c>
    </row>
    <row r="8" spans="1:8" x14ac:dyDescent="0.25">
      <c r="A8" s="77" t="s">
        <v>2</v>
      </c>
      <c r="B8" s="62">
        <v>16.399999999999999</v>
      </c>
      <c r="C8" s="55">
        <v>11</v>
      </c>
      <c r="D8" s="47">
        <v>17</v>
      </c>
      <c r="E8" s="67">
        <v>13449.3</v>
      </c>
      <c r="F8" s="64">
        <f>1+0.74+0.025+0.012+0.008</f>
        <v>1.7849999999999999</v>
      </c>
      <c r="G8" s="47">
        <v>3</v>
      </c>
      <c r="H8" s="65">
        <v>0.53276800000000002</v>
      </c>
    </row>
    <row r="9" spans="1:8" x14ac:dyDescent="0.25">
      <c r="A9" s="77" t="s">
        <v>3</v>
      </c>
      <c r="B9" s="62">
        <v>4.9000000000000004</v>
      </c>
      <c r="C9" s="55">
        <v>3.2</v>
      </c>
      <c r="D9" s="47">
        <v>4.9000000000000004</v>
      </c>
      <c r="E9" s="67">
        <v>313072.8</v>
      </c>
      <c r="F9" s="64">
        <f>41+2+0.7+0.19</f>
        <v>43.89</v>
      </c>
      <c r="G9" s="47">
        <v>63.6</v>
      </c>
      <c r="H9" s="65">
        <v>24.596509999999999</v>
      </c>
    </row>
    <row r="10" spans="1:8" x14ac:dyDescent="0.25">
      <c r="A10" s="77" t="s">
        <v>4</v>
      </c>
      <c r="B10" s="62">
        <v>25.2</v>
      </c>
      <c r="C10" s="55">
        <v>16.7</v>
      </c>
      <c r="D10" s="47">
        <v>26.6</v>
      </c>
      <c r="E10" s="66" t="s">
        <v>74</v>
      </c>
      <c r="F10" s="64" t="s">
        <v>107</v>
      </c>
      <c r="G10" s="47">
        <v>228.7</v>
      </c>
      <c r="H10" s="65">
        <v>275.99367899999999</v>
      </c>
    </row>
    <row r="11" spans="1:8" x14ac:dyDescent="0.25">
      <c r="A11" s="77" t="s">
        <v>5</v>
      </c>
      <c r="B11" s="62">
        <v>203.5</v>
      </c>
      <c r="C11" s="55">
        <v>134.4</v>
      </c>
      <c r="D11" s="47">
        <v>214.5</v>
      </c>
      <c r="E11" s="67">
        <v>783422.5</v>
      </c>
      <c r="F11" s="64">
        <f>71+39+3+2+2+0.93</f>
        <v>117.93</v>
      </c>
      <c r="G11" s="47">
        <v>169.5</v>
      </c>
      <c r="H11" s="65">
        <v>150.336073</v>
      </c>
    </row>
    <row r="12" spans="1:8" x14ac:dyDescent="0.25">
      <c r="A12" s="77" t="s">
        <v>6</v>
      </c>
      <c r="B12" s="62">
        <v>104.1</v>
      </c>
      <c r="C12" s="55">
        <v>68.900000000000006</v>
      </c>
      <c r="D12" s="47">
        <v>109.7</v>
      </c>
      <c r="E12" s="67">
        <v>618999.80000000005</v>
      </c>
      <c r="F12" s="64">
        <f>77+11+2+2+1+0.96</f>
        <v>93.96</v>
      </c>
      <c r="G12" s="47">
        <v>135.4</v>
      </c>
      <c r="H12" s="65">
        <v>125.884263</v>
      </c>
    </row>
    <row r="13" spans="1:8" x14ac:dyDescent="0.25">
      <c r="A13" s="77" t="s">
        <v>7</v>
      </c>
      <c r="B13" s="62">
        <v>2.2999999999999998</v>
      </c>
      <c r="C13" s="55">
        <v>1.6</v>
      </c>
      <c r="D13" s="47">
        <v>2.4</v>
      </c>
      <c r="E13" s="67">
        <v>43835.3</v>
      </c>
      <c r="F13" s="64">
        <f>6+0.33+0.158+0.136</f>
        <v>6.6240000000000006</v>
      </c>
      <c r="G13" s="47">
        <v>9.4</v>
      </c>
      <c r="H13" s="65">
        <v>1.949997</v>
      </c>
    </row>
    <row r="14" spans="1:8" x14ac:dyDescent="0.25">
      <c r="A14" s="77" t="s">
        <v>8</v>
      </c>
      <c r="B14" s="62" t="s">
        <v>74</v>
      </c>
      <c r="C14" s="55" t="s">
        <v>74</v>
      </c>
      <c r="D14" s="63" t="s">
        <v>74</v>
      </c>
      <c r="E14" s="62" t="s">
        <v>74</v>
      </c>
      <c r="F14" s="64" t="s">
        <v>108</v>
      </c>
      <c r="G14" s="47">
        <v>102.9</v>
      </c>
      <c r="H14" s="65">
        <v>86.219622999999999</v>
      </c>
    </row>
    <row r="15" spans="1:8" x14ac:dyDescent="0.25">
      <c r="A15" s="77" t="s">
        <v>9</v>
      </c>
      <c r="B15" s="62">
        <v>335.2</v>
      </c>
      <c r="C15" s="55">
        <v>221</v>
      </c>
      <c r="D15" s="47">
        <v>347.5</v>
      </c>
      <c r="E15" s="67">
        <v>1943148.8</v>
      </c>
      <c r="F15" s="64">
        <f>160+121+8+8+4+1</f>
        <v>302</v>
      </c>
      <c r="G15" s="47">
        <v>432.7</v>
      </c>
      <c r="H15" s="65">
        <v>414.49493699999999</v>
      </c>
    </row>
    <row r="16" spans="1:8" x14ac:dyDescent="0.25">
      <c r="A16" s="77" t="s">
        <v>10</v>
      </c>
      <c r="B16" s="62">
        <v>281.3</v>
      </c>
      <c r="C16" s="55">
        <v>185.5</v>
      </c>
      <c r="D16" s="47">
        <v>294</v>
      </c>
      <c r="E16" s="67">
        <v>1358419.7</v>
      </c>
      <c r="F16" s="64">
        <f>131+58+17+7+4+0.65</f>
        <v>217.65</v>
      </c>
      <c r="G16" s="47">
        <v>308.39999999999998</v>
      </c>
      <c r="H16" s="65">
        <v>590.10730999999998</v>
      </c>
    </row>
    <row r="17" spans="1:8" x14ac:dyDescent="0.25">
      <c r="A17" s="77" t="s">
        <v>11</v>
      </c>
      <c r="B17" s="62">
        <v>64.400000000000006</v>
      </c>
      <c r="C17" s="55">
        <v>42.8</v>
      </c>
      <c r="D17" s="47">
        <v>66.3</v>
      </c>
      <c r="E17" s="66" t="s">
        <v>74</v>
      </c>
      <c r="F17" s="64" t="s">
        <v>109</v>
      </c>
      <c r="G17" s="47">
        <v>335.6</v>
      </c>
      <c r="H17" s="65">
        <v>477.81103899999999</v>
      </c>
    </row>
    <row r="18" spans="1:8" x14ac:dyDescent="0.25">
      <c r="A18" s="77" t="s">
        <v>12</v>
      </c>
      <c r="B18" s="62">
        <v>95.4</v>
      </c>
      <c r="C18" s="55">
        <v>62.9</v>
      </c>
      <c r="D18" s="47">
        <v>95</v>
      </c>
      <c r="E18" s="67">
        <v>117862.3</v>
      </c>
      <c r="F18" s="68">
        <f>10+5+0.98+0.65+0.4</f>
        <v>17.029999999999998</v>
      </c>
      <c r="G18" s="47">
        <v>25.6</v>
      </c>
      <c r="H18" s="65">
        <v>9.0542549999999995</v>
      </c>
    </row>
    <row r="19" spans="1:8" x14ac:dyDescent="0.25">
      <c r="A19" s="77" t="s">
        <v>13</v>
      </c>
      <c r="B19" s="62">
        <v>51.5</v>
      </c>
      <c r="C19" s="55">
        <v>34.200000000000003</v>
      </c>
      <c r="D19" s="47">
        <v>53.6</v>
      </c>
      <c r="E19" s="69">
        <v>675242</v>
      </c>
      <c r="F19" s="68">
        <f>47+45+4+3+1+0.3</f>
        <v>100.3</v>
      </c>
      <c r="G19" s="47">
        <v>146</v>
      </c>
      <c r="H19" s="65">
        <v>76.891480000000001</v>
      </c>
    </row>
    <row r="20" spans="1:8" x14ac:dyDescent="0.25">
      <c r="A20" s="77" t="s">
        <v>15</v>
      </c>
      <c r="B20" s="62">
        <v>190.4</v>
      </c>
      <c r="C20" s="55">
        <v>125.5</v>
      </c>
      <c r="D20" s="47">
        <v>191</v>
      </c>
      <c r="E20" s="69">
        <v>1176180</v>
      </c>
      <c r="F20" s="68">
        <f>130+33+11+3+3+2</f>
        <v>182</v>
      </c>
      <c r="G20" s="47">
        <v>258.60000000000002</v>
      </c>
      <c r="H20" s="65">
        <v>243.88816700000001</v>
      </c>
    </row>
    <row r="21" spans="1:8" x14ac:dyDescent="0.25">
      <c r="A21" s="77" t="s">
        <v>17</v>
      </c>
      <c r="B21" s="70">
        <v>466.7</v>
      </c>
      <c r="C21" s="61">
        <v>307.39999999999998</v>
      </c>
      <c r="D21" s="53">
        <v>481.5</v>
      </c>
      <c r="E21" s="67">
        <v>471825.3</v>
      </c>
      <c r="F21" s="68">
        <f>35+24+7+4.3</f>
        <v>70.3</v>
      </c>
      <c r="G21" s="47">
        <v>102</v>
      </c>
      <c r="H21" s="65">
        <v>47.957369</v>
      </c>
    </row>
    <row r="22" spans="1:8" x14ac:dyDescent="0.25">
      <c r="A22" s="77" t="s">
        <v>18</v>
      </c>
      <c r="B22" s="70">
        <v>276.8</v>
      </c>
      <c r="C22" s="61">
        <v>182.7</v>
      </c>
      <c r="D22" s="53">
        <v>286</v>
      </c>
      <c r="E22" s="67">
        <v>3599286.5</v>
      </c>
      <c r="F22" s="68">
        <f>289+169+37+28+23+1</f>
        <v>547</v>
      </c>
      <c r="G22" s="47">
        <v>787.5</v>
      </c>
      <c r="H22" s="65">
        <v>621.46116199999994</v>
      </c>
    </row>
    <row r="23" spans="1:8" x14ac:dyDescent="0.25">
      <c r="A23" s="77" t="s">
        <v>19</v>
      </c>
      <c r="B23" s="70">
        <v>5.2</v>
      </c>
      <c r="C23" s="61">
        <v>3.5</v>
      </c>
      <c r="D23" s="53">
        <v>5.4</v>
      </c>
      <c r="E23" s="67">
        <v>68312.5</v>
      </c>
      <c r="F23" s="68">
        <v>10.3</v>
      </c>
      <c r="G23" s="47">
        <v>14.7</v>
      </c>
      <c r="H23" s="65">
        <v>3.954847</v>
      </c>
    </row>
    <row r="24" spans="1:8" x14ac:dyDescent="0.25">
      <c r="A24" s="77" t="s">
        <v>20</v>
      </c>
      <c r="B24" s="70">
        <v>180.3</v>
      </c>
      <c r="C24" s="61">
        <v>118.8</v>
      </c>
      <c r="D24" s="53">
        <v>182.4</v>
      </c>
      <c r="E24" s="67">
        <v>330303.3</v>
      </c>
      <c r="F24" s="68">
        <f>31+14+2+0.8</f>
        <v>47.8</v>
      </c>
      <c r="G24" s="47">
        <v>69.599999999999994</v>
      </c>
      <c r="H24" s="65">
        <v>31.645077000000001</v>
      </c>
    </row>
    <row r="25" spans="1:8" x14ac:dyDescent="0.25">
      <c r="A25" s="77" t="s">
        <v>21</v>
      </c>
      <c r="B25" s="71">
        <v>22.9</v>
      </c>
      <c r="C25" s="72">
        <v>15.1</v>
      </c>
      <c r="D25" s="73">
        <v>15.1</v>
      </c>
      <c r="E25" s="74">
        <v>325489.8</v>
      </c>
      <c r="F25" s="75">
        <f>25+22+1+1+0.6</f>
        <v>49.6</v>
      </c>
      <c r="G25" s="48">
        <v>70.8</v>
      </c>
      <c r="H25" s="65">
        <v>48.625250999999999</v>
      </c>
    </row>
    <row r="26" spans="1:8" x14ac:dyDescent="0.25">
      <c r="A26" s="79" t="s">
        <v>133</v>
      </c>
      <c r="B26" s="80">
        <f>SUM(B3:B25)</f>
        <v>2631.3</v>
      </c>
      <c r="C26" s="81">
        <f>SUM(C3:C25)</f>
        <v>1736.6999999999998</v>
      </c>
      <c r="D26" s="82">
        <f t="shared" ref="D26:G26" si="0">SUM(D3:D25)</f>
        <v>2707.7000000000003</v>
      </c>
      <c r="E26" s="80">
        <f t="shared" si="0"/>
        <v>12824068.400000002</v>
      </c>
      <c r="F26" s="81">
        <f>3034.2</f>
        <v>3034.2</v>
      </c>
      <c r="G26" s="81">
        <f t="shared" si="0"/>
        <v>4181.6000000000004</v>
      </c>
      <c r="H26" s="37"/>
    </row>
    <row r="27" spans="1:8" x14ac:dyDescent="0.25">
      <c r="A27" s="83" t="s">
        <v>134</v>
      </c>
      <c r="B27" s="84" t="s">
        <v>74</v>
      </c>
      <c r="C27" s="85">
        <v>434</v>
      </c>
      <c r="D27" s="86">
        <v>706</v>
      </c>
      <c r="E27" s="84" t="s">
        <v>74</v>
      </c>
      <c r="F27" s="85">
        <v>1932</v>
      </c>
      <c r="G27" s="85">
        <v>2430</v>
      </c>
      <c r="H27" s="37"/>
    </row>
    <row r="28" spans="1:8" ht="15.75" thickBot="1" x14ac:dyDescent="0.3">
      <c r="F28" s="78" t="s">
        <v>131</v>
      </c>
      <c r="H28" s="3"/>
    </row>
    <row r="29" spans="1:8" x14ac:dyDescent="0.25">
      <c r="A29" s="88" t="s">
        <v>132</v>
      </c>
      <c r="B29" s="89"/>
      <c r="C29" s="89"/>
      <c r="D29" s="89"/>
      <c r="E29" s="89"/>
      <c r="F29" s="89"/>
      <c r="G29" s="89"/>
      <c r="H29" s="90"/>
    </row>
    <row r="30" spans="1:8" ht="15.75" thickBot="1" x14ac:dyDescent="0.3">
      <c r="A30" s="91" t="s">
        <v>144</v>
      </c>
      <c r="B30" s="92"/>
      <c r="C30" s="92"/>
      <c r="D30" s="92"/>
      <c r="E30" s="92"/>
      <c r="F30" s="92"/>
      <c r="G30" s="92"/>
      <c r="H30" s="93"/>
    </row>
    <row r="34" spans="7:7" x14ac:dyDescent="0.25">
      <c r="G34" s="94"/>
    </row>
  </sheetData>
  <mergeCells count="2">
    <mergeCell ref="B1:D1"/>
    <mergeCell ref="E1:G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C29" sqref="C29"/>
    </sheetView>
  </sheetViews>
  <sheetFormatPr baseColWidth="10" defaultRowHeight="15" x14ac:dyDescent="0.25"/>
  <cols>
    <col min="1" max="1" width="57.42578125" customWidth="1"/>
    <col min="2" max="2" width="18.5703125" customWidth="1"/>
    <col min="3" max="3" width="62.7109375" customWidth="1"/>
    <col min="4" max="4" width="54.140625" customWidth="1"/>
    <col min="5" max="5" width="147.42578125" customWidth="1"/>
  </cols>
  <sheetData>
    <row r="1" spans="1:5" x14ac:dyDescent="0.25">
      <c r="A1" s="95" t="s">
        <v>65</v>
      </c>
      <c r="B1" s="50" t="s">
        <v>89</v>
      </c>
      <c r="C1" s="50" t="s">
        <v>88</v>
      </c>
      <c r="D1" s="50" t="s">
        <v>95</v>
      </c>
      <c r="E1" s="50" t="s">
        <v>91</v>
      </c>
    </row>
    <row r="2" spans="1:5" x14ac:dyDescent="0.25">
      <c r="A2" s="37" t="s">
        <v>87</v>
      </c>
      <c r="B2" s="37" t="s">
        <v>67</v>
      </c>
      <c r="C2" s="37" t="s">
        <v>90</v>
      </c>
      <c r="D2" s="37" t="s">
        <v>97</v>
      </c>
      <c r="E2" s="38" t="s">
        <v>66</v>
      </c>
    </row>
    <row r="3" spans="1:5" x14ac:dyDescent="0.25">
      <c r="A3" s="37" t="s">
        <v>143</v>
      </c>
      <c r="B3" s="37" t="s">
        <v>142</v>
      </c>
      <c r="C3" s="37" t="s">
        <v>141</v>
      </c>
      <c r="D3" s="37" t="s">
        <v>97</v>
      </c>
      <c r="E3" s="38" t="s">
        <v>140</v>
      </c>
    </row>
    <row r="4" spans="1:5" x14ac:dyDescent="0.25">
      <c r="A4" s="37" t="s">
        <v>92</v>
      </c>
      <c r="B4" s="37" t="s">
        <v>93</v>
      </c>
      <c r="C4" s="37" t="s">
        <v>98</v>
      </c>
      <c r="D4" s="37" t="s">
        <v>96</v>
      </c>
      <c r="E4" s="38" t="s">
        <v>94</v>
      </c>
    </row>
    <row r="5" spans="1:5" x14ac:dyDescent="0.25">
      <c r="A5" s="39" t="s">
        <v>99</v>
      </c>
      <c r="B5" s="37">
        <v>2014</v>
      </c>
      <c r="C5" s="37" t="s">
        <v>102</v>
      </c>
      <c r="D5" s="37" t="s">
        <v>101</v>
      </c>
      <c r="E5" s="38" t="s">
        <v>100</v>
      </c>
    </row>
    <row r="6" spans="1:5" x14ac:dyDescent="0.25">
      <c r="A6" s="37" t="s">
        <v>139</v>
      </c>
      <c r="B6" s="37">
        <v>2023</v>
      </c>
      <c r="C6" s="87" t="s">
        <v>90</v>
      </c>
      <c r="D6" s="87" t="s">
        <v>138</v>
      </c>
      <c r="E6" s="38" t="s">
        <v>137</v>
      </c>
    </row>
    <row r="7" spans="1:5" x14ac:dyDescent="0.25">
      <c r="A7" s="87" t="s">
        <v>196</v>
      </c>
      <c r="B7" s="37">
        <v>2024</v>
      </c>
      <c r="C7" s="87" t="s">
        <v>90</v>
      </c>
      <c r="D7" s="87" t="s">
        <v>198</v>
      </c>
      <c r="E7" s="38" t="s">
        <v>197</v>
      </c>
    </row>
  </sheetData>
  <hyperlinks>
    <hyperlink ref="E2" r:id="rId1"/>
    <hyperlink ref="E4" r:id="rId2"/>
    <hyperlink ref="E5" r:id="rId3"/>
    <hyperlink ref="E6" r:id="rId4"/>
    <hyperlink ref="E3" r:id="rId5"/>
    <hyperlink ref="E7" r:id="rId6"/>
  </hyperlinks>
  <pageMargins left="0.7" right="0.7" top="0.75" bottom="0.75" header="0.3" footer="0.3"/>
  <pageSetup paperSize="9" orientation="portrait"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workbookViewId="0">
      <selection activeCell="G153" sqref="G153"/>
    </sheetView>
  </sheetViews>
  <sheetFormatPr baseColWidth="10" defaultRowHeight="15" x14ac:dyDescent="0.25"/>
  <cols>
    <col min="5" max="5" width="27.85546875" customWidth="1"/>
    <col min="6" max="6" width="13.7109375" customWidth="1"/>
    <col min="7" max="7" width="31.140625" customWidth="1"/>
    <col min="8" max="8" width="16.7109375" customWidth="1"/>
    <col min="9" max="9" width="34.28515625" customWidth="1"/>
    <col min="10" max="10" width="25.5703125" customWidth="1"/>
    <col min="12" max="12" width="11.42578125" customWidth="1"/>
    <col min="13" max="13" width="35.28515625" customWidth="1"/>
    <col min="14" max="14" width="25.5703125" customWidth="1"/>
  </cols>
  <sheetData>
    <row r="1" spans="1:16" x14ac:dyDescent="0.25">
      <c r="A1" s="17" t="s">
        <v>24</v>
      </c>
      <c r="B1" s="17" t="s">
        <v>25</v>
      </c>
      <c r="C1" s="17" t="s">
        <v>26</v>
      </c>
      <c r="D1" s="17" t="s">
        <v>27</v>
      </c>
      <c r="E1" s="17" t="s">
        <v>23</v>
      </c>
      <c r="F1" s="17" t="s">
        <v>28</v>
      </c>
      <c r="G1" s="17" t="s">
        <v>29</v>
      </c>
      <c r="H1" s="33" t="s">
        <v>30</v>
      </c>
      <c r="I1" s="18" t="s">
        <v>31</v>
      </c>
      <c r="J1" s="27" t="s">
        <v>69</v>
      </c>
    </row>
    <row r="2" spans="1:16" hidden="1" x14ac:dyDescent="0.25">
      <c r="A2" s="40">
        <v>2022</v>
      </c>
      <c r="B2" s="40" t="s">
        <v>32</v>
      </c>
      <c r="C2" s="40" t="s">
        <v>33</v>
      </c>
      <c r="D2" s="40">
        <v>8904</v>
      </c>
      <c r="E2" s="40" t="s">
        <v>64</v>
      </c>
      <c r="F2" s="40">
        <v>3</v>
      </c>
      <c r="G2" s="40" t="s">
        <v>36</v>
      </c>
      <c r="H2" s="41">
        <v>26096</v>
      </c>
      <c r="I2" s="42"/>
      <c r="J2" s="32"/>
      <c r="M2" s="3"/>
      <c r="N2" s="3"/>
      <c r="O2" s="3"/>
      <c r="P2" s="3"/>
    </row>
    <row r="3" spans="1:16" hidden="1" x14ac:dyDescent="0.25">
      <c r="A3" s="40">
        <v>2022</v>
      </c>
      <c r="B3" s="40" t="s">
        <v>32</v>
      </c>
      <c r="C3" s="40" t="s">
        <v>33</v>
      </c>
      <c r="D3" s="40">
        <v>8904</v>
      </c>
      <c r="E3" s="40" t="s">
        <v>64</v>
      </c>
      <c r="F3" s="40">
        <v>4</v>
      </c>
      <c r="G3" s="40" t="s">
        <v>37</v>
      </c>
      <c r="H3" s="41">
        <v>130766</v>
      </c>
      <c r="I3" s="42"/>
      <c r="J3" s="32"/>
      <c r="M3" s="3"/>
      <c r="N3" s="3"/>
      <c r="O3" s="3"/>
      <c r="P3" s="3"/>
    </row>
    <row r="4" spans="1:16" hidden="1" x14ac:dyDescent="0.25">
      <c r="A4" s="40">
        <v>2022</v>
      </c>
      <c r="B4" s="40" t="s">
        <v>32</v>
      </c>
      <c r="C4" s="40" t="s">
        <v>33</v>
      </c>
      <c r="D4" s="40">
        <v>8904</v>
      </c>
      <c r="E4" s="40" t="s">
        <v>64</v>
      </c>
      <c r="F4" s="40">
        <v>6</v>
      </c>
      <c r="G4" s="40" t="s">
        <v>38</v>
      </c>
      <c r="H4" s="41">
        <v>5794940</v>
      </c>
      <c r="I4" s="42"/>
      <c r="J4" s="32"/>
      <c r="M4" s="3"/>
      <c r="N4" s="3"/>
      <c r="O4" s="3"/>
      <c r="P4" s="3"/>
    </row>
    <row r="5" spans="1:16" x14ac:dyDescent="0.25">
      <c r="A5" s="40">
        <v>2022</v>
      </c>
      <c r="B5" s="40" t="s">
        <v>32</v>
      </c>
      <c r="C5" s="40" t="s">
        <v>33</v>
      </c>
      <c r="D5" s="40">
        <v>8904</v>
      </c>
      <c r="E5" s="40" t="s">
        <v>64</v>
      </c>
      <c r="F5" s="40">
        <v>7</v>
      </c>
      <c r="G5" s="40" t="s">
        <v>39</v>
      </c>
      <c r="H5" s="41">
        <v>12238026</v>
      </c>
      <c r="I5" s="42"/>
      <c r="J5" s="32"/>
      <c r="M5" s="3"/>
      <c r="N5" s="3"/>
      <c r="O5" s="3"/>
      <c r="P5" s="3"/>
    </row>
    <row r="6" spans="1:16" hidden="1" x14ac:dyDescent="0.25">
      <c r="A6" s="21">
        <v>2022</v>
      </c>
      <c r="B6" s="21" t="s">
        <v>32</v>
      </c>
      <c r="C6" s="21" t="s">
        <v>33</v>
      </c>
      <c r="D6" s="21">
        <v>8904</v>
      </c>
      <c r="E6" s="21" t="s">
        <v>64</v>
      </c>
      <c r="F6" s="21"/>
      <c r="G6" s="21" t="s">
        <v>68</v>
      </c>
      <c r="H6" s="34">
        <v>18189828</v>
      </c>
      <c r="I6" s="36"/>
      <c r="J6" s="19"/>
      <c r="M6" s="3"/>
      <c r="N6" s="3"/>
      <c r="O6" s="3"/>
      <c r="P6" s="3"/>
    </row>
    <row r="7" spans="1:16" hidden="1" x14ac:dyDescent="0.25">
      <c r="A7" s="40">
        <v>2022</v>
      </c>
      <c r="B7" s="40" t="s">
        <v>32</v>
      </c>
      <c r="C7" s="40" t="s">
        <v>33</v>
      </c>
      <c r="D7" s="40">
        <v>8252</v>
      </c>
      <c r="E7" s="40" t="s">
        <v>56</v>
      </c>
      <c r="F7" s="40">
        <v>1</v>
      </c>
      <c r="G7" s="40" t="s">
        <v>35</v>
      </c>
      <c r="H7" s="40"/>
      <c r="I7" s="42" t="s">
        <v>43</v>
      </c>
      <c r="J7" s="32" t="s">
        <v>74</v>
      </c>
      <c r="M7" s="3"/>
      <c r="N7" s="3"/>
      <c r="O7" s="3"/>
      <c r="P7" s="3"/>
    </row>
    <row r="8" spans="1:16" hidden="1" x14ac:dyDescent="0.25">
      <c r="A8" s="40">
        <v>2022</v>
      </c>
      <c r="B8" s="40" t="s">
        <v>32</v>
      </c>
      <c r="C8" s="40" t="s">
        <v>33</v>
      </c>
      <c r="D8" s="40">
        <v>8252</v>
      </c>
      <c r="E8" s="40" t="s">
        <v>56</v>
      </c>
      <c r="F8" s="40">
        <v>3</v>
      </c>
      <c r="G8" s="40" t="s">
        <v>36</v>
      </c>
      <c r="H8" s="41">
        <v>168269934</v>
      </c>
      <c r="I8" s="42"/>
      <c r="J8" s="32"/>
      <c r="M8" s="3"/>
      <c r="N8" s="3"/>
      <c r="O8" s="3"/>
      <c r="P8" s="3"/>
    </row>
    <row r="9" spans="1:16" hidden="1" x14ac:dyDescent="0.25">
      <c r="A9" s="40">
        <v>2022</v>
      </c>
      <c r="B9" s="40" t="s">
        <v>32</v>
      </c>
      <c r="C9" s="40" t="s">
        <v>33</v>
      </c>
      <c r="D9" s="40">
        <v>8252</v>
      </c>
      <c r="E9" s="40" t="s">
        <v>56</v>
      </c>
      <c r="F9" s="40">
        <v>4</v>
      </c>
      <c r="G9" s="40" t="s">
        <v>37</v>
      </c>
      <c r="H9" s="41">
        <v>503966</v>
      </c>
      <c r="I9" s="42"/>
      <c r="J9" s="32"/>
      <c r="M9" s="3"/>
      <c r="N9" s="3"/>
      <c r="O9" s="3"/>
      <c r="P9" s="3"/>
    </row>
    <row r="10" spans="1:16" hidden="1" x14ac:dyDescent="0.25">
      <c r="A10" s="40">
        <v>2022</v>
      </c>
      <c r="B10" s="40" t="s">
        <v>32</v>
      </c>
      <c r="C10" s="40" t="s">
        <v>33</v>
      </c>
      <c r="D10" s="43">
        <v>8252</v>
      </c>
      <c r="E10" s="40" t="s">
        <v>56</v>
      </c>
      <c r="F10" s="40">
        <v>5</v>
      </c>
      <c r="G10" s="40" t="s">
        <v>46</v>
      </c>
      <c r="H10" s="41">
        <v>97500</v>
      </c>
      <c r="I10" s="42" t="s">
        <v>43</v>
      </c>
      <c r="J10" s="32" t="s">
        <v>76</v>
      </c>
      <c r="M10" s="3"/>
      <c r="N10" s="3"/>
      <c r="O10" s="3"/>
      <c r="P10" s="3"/>
    </row>
    <row r="11" spans="1:16" hidden="1" x14ac:dyDescent="0.25">
      <c r="A11" s="40">
        <v>2022</v>
      </c>
      <c r="B11" s="40" t="s">
        <v>32</v>
      </c>
      <c r="C11" s="40" t="s">
        <v>33</v>
      </c>
      <c r="D11" s="40">
        <v>8252</v>
      </c>
      <c r="E11" s="40" t="s">
        <v>56</v>
      </c>
      <c r="F11" s="40">
        <v>6</v>
      </c>
      <c r="G11" s="40" t="s">
        <v>38</v>
      </c>
      <c r="H11" s="41">
        <v>71342008</v>
      </c>
      <c r="I11" s="42"/>
      <c r="J11" s="32"/>
      <c r="M11" s="3"/>
      <c r="N11" s="3"/>
      <c r="O11" s="3"/>
      <c r="P11" s="3"/>
    </row>
    <row r="12" spans="1:16" x14ac:dyDescent="0.25">
      <c r="A12" s="40">
        <v>2022</v>
      </c>
      <c r="B12" s="40" t="s">
        <v>32</v>
      </c>
      <c r="C12" s="40" t="s">
        <v>33</v>
      </c>
      <c r="D12" s="40">
        <v>8252</v>
      </c>
      <c r="E12" s="40" t="s">
        <v>56</v>
      </c>
      <c r="F12" s="40">
        <v>7</v>
      </c>
      <c r="G12" s="40" t="s">
        <v>39</v>
      </c>
      <c r="H12" s="41">
        <v>35989185</v>
      </c>
      <c r="I12" s="42"/>
      <c r="J12" s="32"/>
      <c r="M12" s="3"/>
      <c r="N12" s="3"/>
      <c r="O12" s="3"/>
      <c r="P12" s="3"/>
    </row>
    <row r="13" spans="1:16" hidden="1" x14ac:dyDescent="0.25">
      <c r="A13" s="23">
        <v>2022</v>
      </c>
      <c r="B13" s="23" t="s">
        <v>32</v>
      </c>
      <c r="C13" s="23" t="s">
        <v>33</v>
      </c>
      <c r="D13" s="23">
        <v>8252</v>
      </c>
      <c r="E13" s="23" t="s">
        <v>56</v>
      </c>
      <c r="F13" s="21"/>
      <c r="G13" s="21" t="s">
        <v>68</v>
      </c>
      <c r="H13" s="26">
        <v>276202593</v>
      </c>
      <c r="I13" s="20"/>
      <c r="J13" s="31"/>
      <c r="M13" s="3"/>
      <c r="N13" s="3"/>
      <c r="O13" s="3"/>
      <c r="P13" s="3"/>
    </row>
    <row r="14" spans="1:16" hidden="1" x14ac:dyDescent="0.25">
      <c r="A14" s="40">
        <v>2022</v>
      </c>
      <c r="B14" s="40" t="s">
        <v>32</v>
      </c>
      <c r="C14" s="40" t="s">
        <v>33</v>
      </c>
      <c r="D14" s="40">
        <v>8051</v>
      </c>
      <c r="E14" s="40" t="s">
        <v>34</v>
      </c>
      <c r="F14" s="40">
        <v>1</v>
      </c>
      <c r="G14" s="40" t="s">
        <v>35</v>
      </c>
      <c r="H14" s="41">
        <v>259019</v>
      </c>
      <c r="I14" s="42"/>
      <c r="J14" s="32"/>
      <c r="M14" s="3"/>
      <c r="N14" s="3"/>
      <c r="O14" s="3"/>
      <c r="P14" s="3"/>
    </row>
    <row r="15" spans="1:16" hidden="1" x14ac:dyDescent="0.25">
      <c r="A15" s="40">
        <v>2022</v>
      </c>
      <c r="B15" s="40" t="s">
        <v>32</v>
      </c>
      <c r="C15" s="40" t="s">
        <v>33</v>
      </c>
      <c r="D15" s="40">
        <v>8051</v>
      </c>
      <c r="E15" s="40" t="s">
        <v>34</v>
      </c>
      <c r="F15" s="40">
        <v>3</v>
      </c>
      <c r="G15" s="40" t="s">
        <v>36</v>
      </c>
      <c r="H15" s="41">
        <v>90888391</v>
      </c>
      <c r="I15" s="42"/>
      <c r="J15" s="32"/>
      <c r="M15" s="3"/>
      <c r="N15" s="3"/>
      <c r="O15" s="3"/>
      <c r="P15" s="3"/>
    </row>
    <row r="16" spans="1:16" hidden="1" x14ac:dyDescent="0.25">
      <c r="A16" s="40">
        <v>2022</v>
      </c>
      <c r="B16" s="40" t="s">
        <v>32</v>
      </c>
      <c r="C16" s="40" t="s">
        <v>33</v>
      </c>
      <c r="D16" s="40">
        <v>8051</v>
      </c>
      <c r="E16" s="40" t="s">
        <v>34</v>
      </c>
      <c r="F16" s="40">
        <v>4</v>
      </c>
      <c r="G16" s="40" t="s">
        <v>37</v>
      </c>
      <c r="H16" s="41">
        <v>617669</v>
      </c>
      <c r="I16" s="42"/>
      <c r="J16" s="32"/>
      <c r="M16" s="3"/>
      <c r="N16" s="3"/>
      <c r="O16" s="3"/>
      <c r="P16" s="3"/>
    </row>
    <row r="17" spans="1:16" hidden="1" x14ac:dyDescent="0.25">
      <c r="A17" s="40">
        <v>2022</v>
      </c>
      <c r="B17" s="40" t="s">
        <v>32</v>
      </c>
      <c r="C17" s="40" t="s">
        <v>33</v>
      </c>
      <c r="D17" s="40">
        <v>8051</v>
      </c>
      <c r="E17" s="40" t="s">
        <v>34</v>
      </c>
      <c r="F17" s="40">
        <v>6</v>
      </c>
      <c r="G17" s="40" t="s">
        <v>38</v>
      </c>
      <c r="H17" s="41">
        <v>27262033</v>
      </c>
      <c r="I17" s="42"/>
      <c r="J17" s="32"/>
      <c r="M17" s="3"/>
      <c r="N17" s="3"/>
      <c r="O17" s="3"/>
      <c r="P17" s="3"/>
    </row>
    <row r="18" spans="1:16" x14ac:dyDescent="0.25">
      <c r="A18" s="40">
        <v>2022</v>
      </c>
      <c r="B18" s="40" t="s">
        <v>32</v>
      </c>
      <c r="C18" s="40" t="s">
        <v>33</v>
      </c>
      <c r="D18" s="40">
        <v>8051</v>
      </c>
      <c r="E18" s="40" t="s">
        <v>34</v>
      </c>
      <c r="F18" s="40">
        <v>7</v>
      </c>
      <c r="G18" s="40" t="s">
        <v>39</v>
      </c>
      <c r="H18" s="41">
        <v>28817007</v>
      </c>
      <c r="I18" s="42"/>
      <c r="J18" s="32"/>
      <c r="M18" s="3"/>
      <c r="N18" s="3"/>
      <c r="O18" s="3"/>
      <c r="P18" s="3"/>
    </row>
    <row r="19" spans="1:16" hidden="1" x14ac:dyDescent="0.25">
      <c r="A19" s="21">
        <v>2022</v>
      </c>
      <c r="B19" s="21" t="s">
        <v>32</v>
      </c>
      <c r="C19" s="21" t="s">
        <v>33</v>
      </c>
      <c r="D19" s="21">
        <v>8051</v>
      </c>
      <c r="E19" s="21" t="s">
        <v>34</v>
      </c>
      <c r="F19" s="21"/>
      <c r="G19" s="21" t="s">
        <v>68</v>
      </c>
      <c r="H19" s="22">
        <v>147844119</v>
      </c>
      <c r="I19" s="16"/>
      <c r="J19" s="30"/>
      <c r="M19" s="3"/>
      <c r="N19" s="3"/>
      <c r="O19" s="3"/>
      <c r="P19" s="3"/>
    </row>
    <row r="20" spans="1:16" hidden="1" x14ac:dyDescent="0.25">
      <c r="A20" s="40">
        <v>2022</v>
      </c>
      <c r="B20" s="40" t="s">
        <v>32</v>
      </c>
      <c r="C20" s="40" t="s">
        <v>33</v>
      </c>
      <c r="D20" s="40">
        <v>8054</v>
      </c>
      <c r="E20" s="40" t="s">
        <v>40</v>
      </c>
      <c r="F20" s="40">
        <v>1</v>
      </c>
      <c r="G20" s="40" t="s">
        <v>35</v>
      </c>
      <c r="H20" s="41">
        <v>204849</v>
      </c>
      <c r="I20" s="42" t="s">
        <v>43</v>
      </c>
      <c r="J20" s="32" t="s">
        <v>72</v>
      </c>
      <c r="M20" s="3"/>
      <c r="N20" s="3"/>
      <c r="O20" s="3"/>
      <c r="P20" s="3"/>
    </row>
    <row r="21" spans="1:16" hidden="1" x14ac:dyDescent="0.25">
      <c r="A21" s="40">
        <v>2022</v>
      </c>
      <c r="B21" s="40" t="s">
        <v>32</v>
      </c>
      <c r="C21" s="40" t="s">
        <v>33</v>
      </c>
      <c r="D21" s="40">
        <v>8054</v>
      </c>
      <c r="E21" s="40" t="s">
        <v>40</v>
      </c>
      <c r="F21" s="40">
        <v>3</v>
      </c>
      <c r="G21" s="40" t="s">
        <v>36</v>
      </c>
      <c r="H21" s="41">
        <v>1130218004</v>
      </c>
      <c r="I21" s="42" t="s">
        <v>41</v>
      </c>
      <c r="J21" s="32"/>
      <c r="M21" s="3"/>
      <c r="N21" s="3"/>
      <c r="O21" s="3"/>
      <c r="P21" s="3"/>
    </row>
    <row r="22" spans="1:16" hidden="1" x14ac:dyDescent="0.25">
      <c r="A22" s="40">
        <v>2022</v>
      </c>
      <c r="B22" s="40" t="s">
        <v>32</v>
      </c>
      <c r="C22" s="40" t="s">
        <v>33</v>
      </c>
      <c r="D22" s="40">
        <v>8054</v>
      </c>
      <c r="E22" s="40" t="s">
        <v>40</v>
      </c>
      <c r="F22" s="40">
        <v>4</v>
      </c>
      <c r="G22" s="40" t="s">
        <v>37</v>
      </c>
      <c r="H22" s="41">
        <v>411882</v>
      </c>
      <c r="I22" s="42"/>
      <c r="J22" s="32"/>
      <c r="M22" s="3"/>
      <c r="N22" s="3"/>
      <c r="O22" s="3"/>
      <c r="P22" s="3"/>
    </row>
    <row r="23" spans="1:16" hidden="1" x14ac:dyDescent="0.25">
      <c r="A23" s="40">
        <v>2022</v>
      </c>
      <c r="B23" s="40" t="s">
        <v>32</v>
      </c>
      <c r="C23" s="40" t="s">
        <v>33</v>
      </c>
      <c r="D23" s="40">
        <v>8054</v>
      </c>
      <c r="E23" s="40" t="s">
        <v>40</v>
      </c>
      <c r="F23" s="40">
        <v>6</v>
      </c>
      <c r="G23" s="40" t="s">
        <v>38</v>
      </c>
      <c r="H23" s="41">
        <v>37646293</v>
      </c>
      <c r="I23" s="42"/>
      <c r="J23" s="32"/>
      <c r="M23" s="3"/>
      <c r="N23" s="3"/>
      <c r="O23" s="3"/>
      <c r="P23" s="3"/>
    </row>
    <row r="24" spans="1:16" x14ac:dyDescent="0.25">
      <c r="A24" s="40">
        <v>2022</v>
      </c>
      <c r="B24" s="40" t="s">
        <v>32</v>
      </c>
      <c r="C24" s="40" t="s">
        <v>33</v>
      </c>
      <c r="D24" s="40">
        <v>8054</v>
      </c>
      <c r="E24" s="40" t="s">
        <v>40</v>
      </c>
      <c r="F24" s="40">
        <v>7</v>
      </c>
      <c r="G24" s="40" t="s">
        <v>39</v>
      </c>
      <c r="H24" s="41">
        <v>15135142</v>
      </c>
      <c r="I24" s="42"/>
      <c r="J24" s="32"/>
      <c r="M24" s="3"/>
      <c r="N24" s="3"/>
      <c r="O24" s="3"/>
      <c r="P24" s="3"/>
    </row>
    <row r="25" spans="1:16" hidden="1" x14ac:dyDescent="0.25">
      <c r="A25" s="23">
        <v>2022</v>
      </c>
      <c r="B25" s="23" t="s">
        <v>32</v>
      </c>
      <c r="C25" s="23" t="s">
        <v>33</v>
      </c>
      <c r="D25" s="23">
        <v>8054</v>
      </c>
      <c r="E25" s="23" t="s">
        <v>40</v>
      </c>
      <c r="F25" s="23"/>
      <c r="G25" s="23" t="s">
        <v>68</v>
      </c>
      <c r="H25" s="25">
        <v>1183616170</v>
      </c>
      <c r="I25" s="20"/>
      <c r="J25" s="31"/>
      <c r="M25" s="3"/>
      <c r="N25" s="3"/>
      <c r="O25" s="3"/>
      <c r="P25" s="3"/>
    </row>
    <row r="26" spans="1:16" hidden="1" x14ac:dyDescent="0.25">
      <c r="A26" s="40">
        <v>2022</v>
      </c>
      <c r="B26" s="40" t="s">
        <v>32</v>
      </c>
      <c r="C26" s="40" t="s">
        <v>33</v>
      </c>
      <c r="D26" s="40">
        <v>8266</v>
      </c>
      <c r="E26" s="40" t="s">
        <v>58</v>
      </c>
      <c r="F26" s="40">
        <v>1</v>
      </c>
      <c r="G26" s="40" t="s">
        <v>35</v>
      </c>
      <c r="H26" s="41">
        <v>11076</v>
      </c>
      <c r="I26" s="42"/>
      <c r="J26" s="32"/>
    </row>
    <row r="27" spans="1:16" hidden="1" x14ac:dyDescent="0.25">
      <c r="A27" s="40">
        <v>2022</v>
      </c>
      <c r="B27" s="40" t="s">
        <v>32</v>
      </c>
      <c r="C27" s="40" t="s">
        <v>33</v>
      </c>
      <c r="D27" s="40">
        <v>8266</v>
      </c>
      <c r="E27" s="40" t="s">
        <v>58</v>
      </c>
      <c r="F27" s="40">
        <v>3</v>
      </c>
      <c r="G27" s="40" t="s">
        <v>36</v>
      </c>
      <c r="H27" s="41">
        <v>52120957</v>
      </c>
      <c r="I27" s="42" t="s">
        <v>41</v>
      </c>
      <c r="J27" s="32"/>
    </row>
    <row r="28" spans="1:16" hidden="1" x14ac:dyDescent="0.25">
      <c r="A28" s="40">
        <v>2022</v>
      </c>
      <c r="B28" s="40" t="s">
        <v>32</v>
      </c>
      <c r="C28" s="40" t="s">
        <v>33</v>
      </c>
      <c r="D28" s="40">
        <v>8266</v>
      </c>
      <c r="E28" s="40" t="s">
        <v>58</v>
      </c>
      <c r="F28" s="40">
        <v>4</v>
      </c>
      <c r="G28" s="40" t="s">
        <v>37</v>
      </c>
      <c r="H28" s="41">
        <v>556172</v>
      </c>
      <c r="I28" s="42"/>
      <c r="J28" s="32"/>
    </row>
    <row r="29" spans="1:16" hidden="1" x14ac:dyDescent="0.25">
      <c r="A29" s="40">
        <v>2022</v>
      </c>
      <c r="B29" s="40" t="s">
        <v>32</v>
      </c>
      <c r="C29" s="40" t="s">
        <v>33</v>
      </c>
      <c r="D29" s="40">
        <v>8266</v>
      </c>
      <c r="E29" s="40" t="s">
        <v>58</v>
      </c>
      <c r="F29" s="40">
        <v>6</v>
      </c>
      <c r="G29" s="40" t="s">
        <v>38</v>
      </c>
      <c r="H29" s="41">
        <v>198389464</v>
      </c>
      <c r="I29" s="42"/>
      <c r="J29" s="32"/>
    </row>
    <row r="30" spans="1:16" x14ac:dyDescent="0.25">
      <c r="A30" s="40">
        <v>2022</v>
      </c>
      <c r="B30" s="40" t="s">
        <v>32</v>
      </c>
      <c r="C30" s="40" t="s">
        <v>33</v>
      </c>
      <c r="D30" s="40">
        <v>8266</v>
      </c>
      <c r="E30" s="40" t="s">
        <v>58</v>
      </c>
      <c r="F30" s="40">
        <v>7</v>
      </c>
      <c r="G30" s="40" t="s">
        <v>39</v>
      </c>
      <c r="H30" s="41">
        <v>66748006</v>
      </c>
      <c r="I30" s="42"/>
      <c r="J30" s="32"/>
    </row>
    <row r="31" spans="1:16" hidden="1" x14ac:dyDescent="0.25">
      <c r="A31" s="23">
        <v>2022</v>
      </c>
      <c r="B31" s="23" t="s">
        <v>32</v>
      </c>
      <c r="C31" s="23" t="s">
        <v>33</v>
      </c>
      <c r="D31" s="23">
        <v>8266</v>
      </c>
      <c r="E31" s="23" t="s">
        <v>58</v>
      </c>
      <c r="F31" s="21"/>
      <c r="G31" s="21" t="s">
        <v>68</v>
      </c>
      <c r="H31" s="26">
        <v>317825675</v>
      </c>
      <c r="I31" s="20"/>
      <c r="J31" s="31"/>
    </row>
    <row r="32" spans="1:16" hidden="1" x14ac:dyDescent="0.25">
      <c r="A32" s="40">
        <v>2022</v>
      </c>
      <c r="B32" s="40" t="s">
        <v>32</v>
      </c>
      <c r="C32" s="40" t="s">
        <v>33</v>
      </c>
      <c r="D32" s="40">
        <v>8087</v>
      </c>
      <c r="E32" s="40" t="s">
        <v>42</v>
      </c>
      <c r="F32" s="40">
        <v>1</v>
      </c>
      <c r="G32" s="40" t="s">
        <v>35</v>
      </c>
      <c r="H32" s="41">
        <v>13330</v>
      </c>
      <c r="I32" s="42"/>
      <c r="J32" s="32"/>
    </row>
    <row r="33" spans="1:10" hidden="1" x14ac:dyDescent="0.25">
      <c r="A33" s="40">
        <v>2022</v>
      </c>
      <c r="B33" s="40" t="s">
        <v>32</v>
      </c>
      <c r="C33" s="40" t="s">
        <v>33</v>
      </c>
      <c r="D33" s="40">
        <v>8087</v>
      </c>
      <c r="E33" s="40" t="s">
        <v>42</v>
      </c>
      <c r="F33" s="40">
        <v>4</v>
      </c>
      <c r="G33" s="40" t="s">
        <v>37</v>
      </c>
      <c r="H33" s="41">
        <v>75358</v>
      </c>
      <c r="I33" s="42"/>
      <c r="J33" s="32"/>
    </row>
    <row r="34" spans="1:10" hidden="1" x14ac:dyDescent="0.25">
      <c r="A34" s="40">
        <v>2022</v>
      </c>
      <c r="B34" s="40" t="s">
        <v>32</v>
      </c>
      <c r="C34" s="40" t="s">
        <v>33</v>
      </c>
      <c r="D34" s="40">
        <v>8087</v>
      </c>
      <c r="E34" s="40" t="s">
        <v>42</v>
      </c>
      <c r="F34" s="40">
        <v>6</v>
      </c>
      <c r="G34" s="40" t="s">
        <v>38</v>
      </c>
      <c r="H34" s="41">
        <v>48579</v>
      </c>
      <c r="I34" s="42"/>
      <c r="J34" s="32"/>
    </row>
    <row r="35" spans="1:10" x14ac:dyDescent="0.25">
      <c r="A35" s="40">
        <v>2022</v>
      </c>
      <c r="B35" s="40" t="s">
        <v>32</v>
      </c>
      <c r="C35" s="40" t="s">
        <v>33</v>
      </c>
      <c r="D35" s="40">
        <v>8087</v>
      </c>
      <c r="E35" s="40" t="s">
        <v>42</v>
      </c>
      <c r="F35" s="40">
        <v>7</v>
      </c>
      <c r="G35" s="40" t="s">
        <v>39</v>
      </c>
      <c r="H35" s="41">
        <v>395501</v>
      </c>
      <c r="I35" s="42"/>
      <c r="J35" s="32"/>
    </row>
    <row r="36" spans="1:10" hidden="1" x14ac:dyDescent="0.25">
      <c r="A36" s="23">
        <v>2022</v>
      </c>
      <c r="B36" s="23" t="s">
        <v>32</v>
      </c>
      <c r="C36" s="23" t="s">
        <v>33</v>
      </c>
      <c r="D36" s="23">
        <v>8087</v>
      </c>
      <c r="E36" s="23" t="s">
        <v>42</v>
      </c>
      <c r="F36" s="21"/>
      <c r="G36" s="21" t="s">
        <v>68</v>
      </c>
      <c r="H36" s="21">
        <v>532768</v>
      </c>
      <c r="I36" s="20"/>
      <c r="J36" s="31"/>
    </row>
    <row r="37" spans="1:10" hidden="1" x14ac:dyDescent="0.25">
      <c r="A37" s="40">
        <v>2022</v>
      </c>
      <c r="B37" s="40" t="s">
        <v>32</v>
      </c>
      <c r="C37" s="40" t="s">
        <v>33</v>
      </c>
      <c r="D37" s="40">
        <v>8120</v>
      </c>
      <c r="E37" s="40" t="s">
        <v>44</v>
      </c>
      <c r="F37" s="40">
        <v>1</v>
      </c>
      <c r="G37" s="40" t="s">
        <v>35</v>
      </c>
      <c r="H37" s="41">
        <v>14214</v>
      </c>
      <c r="I37" s="42"/>
      <c r="J37" s="32"/>
    </row>
    <row r="38" spans="1:10" hidden="1" x14ac:dyDescent="0.25">
      <c r="A38" s="40">
        <v>2022</v>
      </c>
      <c r="B38" s="40" t="s">
        <v>32</v>
      </c>
      <c r="C38" s="40" t="s">
        <v>33</v>
      </c>
      <c r="D38" s="40">
        <v>8120</v>
      </c>
      <c r="E38" s="40" t="s">
        <v>44</v>
      </c>
      <c r="F38" s="40">
        <v>3</v>
      </c>
      <c r="G38" s="40" t="s">
        <v>36</v>
      </c>
      <c r="H38" s="41">
        <v>79953</v>
      </c>
      <c r="I38" s="42"/>
      <c r="J38" s="32"/>
    </row>
    <row r="39" spans="1:10" hidden="1" x14ac:dyDescent="0.25">
      <c r="A39" s="40">
        <v>2022</v>
      </c>
      <c r="B39" s="40" t="s">
        <v>32</v>
      </c>
      <c r="C39" s="40" t="s">
        <v>33</v>
      </c>
      <c r="D39" s="40">
        <v>8120</v>
      </c>
      <c r="E39" s="40" t="s">
        <v>44</v>
      </c>
      <c r="F39" s="40">
        <v>4</v>
      </c>
      <c r="G39" s="40" t="s">
        <v>37</v>
      </c>
      <c r="H39" s="41">
        <v>299536</v>
      </c>
      <c r="I39" s="42"/>
      <c r="J39" s="32"/>
    </row>
    <row r="40" spans="1:10" hidden="1" x14ac:dyDescent="0.25">
      <c r="A40" s="40">
        <v>2022</v>
      </c>
      <c r="B40" s="40" t="s">
        <v>32</v>
      </c>
      <c r="C40" s="40" t="s">
        <v>33</v>
      </c>
      <c r="D40" s="40">
        <v>8120</v>
      </c>
      <c r="E40" s="40" t="s">
        <v>44</v>
      </c>
      <c r="F40" s="40">
        <v>6</v>
      </c>
      <c r="G40" s="40" t="s">
        <v>38</v>
      </c>
      <c r="H40" s="41">
        <v>7436405</v>
      </c>
      <c r="I40" s="42"/>
      <c r="J40" s="32"/>
    </row>
    <row r="41" spans="1:10" x14ac:dyDescent="0.25">
      <c r="A41" s="40">
        <v>2022</v>
      </c>
      <c r="B41" s="40" t="s">
        <v>32</v>
      </c>
      <c r="C41" s="40" t="s">
        <v>33</v>
      </c>
      <c r="D41" s="40">
        <v>8120</v>
      </c>
      <c r="E41" s="40" t="s">
        <v>44</v>
      </c>
      <c r="F41" s="40">
        <v>7</v>
      </c>
      <c r="G41" s="40" t="s">
        <v>39</v>
      </c>
      <c r="H41" s="41">
        <v>16766402</v>
      </c>
      <c r="I41" s="42"/>
      <c r="J41" s="32"/>
    </row>
    <row r="42" spans="1:10" hidden="1" x14ac:dyDescent="0.25">
      <c r="A42" s="21">
        <v>2022</v>
      </c>
      <c r="B42" s="21" t="s">
        <v>32</v>
      </c>
      <c r="C42" s="21" t="s">
        <v>33</v>
      </c>
      <c r="D42" s="21">
        <v>8120</v>
      </c>
      <c r="E42" s="21" t="s">
        <v>44</v>
      </c>
      <c r="F42" s="21"/>
      <c r="G42" s="21" t="s">
        <v>68</v>
      </c>
      <c r="H42" s="22">
        <v>24596510</v>
      </c>
      <c r="I42" s="16"/>
      <c r="J42" s="30"/>
    </row>
    <row r="43" spans="1:10" hidden="1" x14ac:dyDescent="0.25">
      <c r="A43" s="40">
        <v>2022</v>
      </c>
      <c r="B43" s="40" t="s">
        <v>32</v>
      </c>
      <c r="C43" s="40" t="s">
        <v>33</v>
      </c>
      <c r="D43" s="40">
        <v>8125</v>
      </c>
      <c r="E43" s="40" t="s">
        <v>45</v>
      </c>
      <c r="F43" s="40">
        <v>1</v>
      </c>
      <c r="G43" s="40" t="s">
        <v>35</v>
      </c>
      <c r="H43" s="41">
        <v>37930</v>
      </c>
      <c r="I43" s="42"/>
      <c r="J43" s="32"/>
    </row>
    <row r="44" spans="1:10" hidden="1" x14ac:dyDescent="0.25">
      <c r="A44" s="40">
        <v>2022</v>
      </c>
      <c r="B44" s="40" t="s">
        <v>32</v>
      </c>
      <c r="C44" s="40" t="s">
        <v>33</v>
      </c>
      <c r="D44" s="40">
        <v>8125</v>
      </c>
      <c r="E44" s="40" t="s">
        <v>45</v>
      </c>
      <c r="F44" s="40">
        <v>3</v>
      </c>
      <c r="G44" s="40" t="s">
        <v>36</v>
      </c>
      <c r="H44" s="41">
        <v>141401857</v>
      </c>
      <c r="I44" s="42" t="s">
        <v>41</v>
      </c>
      <c r="J44" s="32"/>
    </row>
    <row r="45" spans="1:10" hidden="1" x14ac:dyDescent="0.25">
      <c r="A45" s="40">
        <v>2022</v>
      </c>
      <c r="B45" s="40" t="s">
        <v>32</v>
      </c>
      <c r="C45" s="40" t="s">
        <v>33</v>
      </c>
      <c r="D45" s="40">
        <v>8125</v>
      </c>
      <c r="E45" s="40" t="s">
        <v>45</v>
      </c>
      <c r="F45" s="40">
        <v>4</v>
      </c>
      <c r="G45" s="40" t="s">
        <v>37</v>
      </c>
      <c r="H45" s="41">
        <v>1026997</v>
      </c>
      <c r="I45" s="42"/>
      <c r="J45" s="32"/>
    </row>
    <row r="46" spans="1:10" hidden="1" x14ac:dyDescent="0.25">
      <c r="A46" s="40">
        <v>2022</v>
      </c>
      <c r="B46" s="40" t="s">
        <v>32</v>
      </c>
      <c r="C46" s="40" t="s">
        <v>33</v>
      </c>
      <c r="D46" s="40">
        <v>8125</v>
      </c>
      <c r="E46" s="40" t="s">
        <v>45</v>
      </c>
      <c r="F46" s="40">
        <v>5</v>
      </c>
      <c r="G46" s="40" t="s">
        <v>46</v>
      </c>
      <c r="H46" s="41">
        <v>16211927</v>
      </c>
      <c r="I46" s="42"/>
      <c r="J46" s="32"/>
    </row>
    <row r="47" spans="1:10" hidden="1" x14ac:dyDescent="0.25">
      <c r="A47" s="40">
        <v>2022</v>
      </c>
      <c r="B47" s="40" t="s">
        <v>32</v>
      </c>
      <c r="C47" s="40" t="s">
        <v>33</v>
      </c>
      <c r="D47" s="40">
        <v>8125</v>
      </c>
      <c r="E47" s="40" t="s">
        <v>45</v>
      </c>
      <c r="F47" s="40">
        <v>6</v>
      </c>
      <c r="G47" s="40" t="s">
        <v>38</v>
      </c>
      <c r="H47" s="41">
        <v>80129275</v>
      </c>
      <c r="I47" s="42"/>
      <c r="J47" s="32"/>
    </row>
    <row r="48" spans="1:10" x14ac:dyDescent="0.25">
      <c r="A48" s="40">
        <v>2022</v>
      </c>
      <c r="B48" s="40" t="s">
        <v>32</v>
      </c>
      <c r="C48" s="40" t="s">
        <v>33</v>
      </c>
      <c r="D48" s="40">
        <v>8125</v>
      </c>
      <c r="E48" s="40" t="s">
        <v>45</v>
      </c>
      <c r="F48" s="40">
        <v>7</v>
      </c>
      <c r="G48" s="40" t="s">
        <v>39</v>
      </c>
      <c r="H48" s="41">
        <v>37185693</v>
      </c>
      <c r="I48" s="42"/>
      <c r="J48" s="32"/>
    </row>
    <row r="49" spans="1:10" hidden="1" x14ac:dyDescent="0.25">
      <c r="A49" s="21">
        <v>2022</v>
      </c>
      <c r="B49" s="21" t="s">
        <v>32</v>
      </c>
      <c r="C49" s="21" t="s">
        <v>33</v>
      </c>
      <c r="D49" s="21">
        <v>8125</v>
      </c>
      <c r="E49" s="21" t="s">
        <v>45</v>
      </c>
      <c r="F49" s="21"/>
      <c r="G49" s="21" t="s">
        <v>68</v>
      </c>
      <c r="H49" s="22">
        <v>275993679</v>
      </c>
      <c r="I49" s="16"/>
      <c r="J49" s="30"/>
    </row>
    <row r="50" spans="1:10" hidden="1" x14ac:dyDescent="0.25">
      <c r="A50" s="40">
        <v>2022</v>
      </c>
      <c r="B50" s="40" t="s">
        <v>32</v>
      </c>
      <c r="C50" s="40" t="s">
        <v>33</v>
      </c>
      <c r="D50" s="40">
        <v>8156</v>
      </c>
      <c r="E50" s="40" t="s">
        <v>47</v>
      </c>
      <c r="F50" s="40">
        <v>1</v>
      </c>
      <c r="G50" s="40" t="s">
        <v>35</v>
      </c>
      <c r="H50" s="41">
        <v>114143</v>
      </c>
      <c r="I50" s="42"/>
      <c r="J50" s="32"/>
    </row>
    <row r="51" spans="1:10" hidden="1" x14ac:dyDescent="0.25">
      <c r="A51" s="40">
        <v>2022</v>
      </c>
      <c r="B51" s="40" t="s">
        <v>32</v>
      </c>
      <c r="C51" s="40" t="s">
        <v>33</v>
      </c>
      <c r="D51" s="40">
        <v>8156</v>
      </c>
      <c r="E51" s="40" t="s">
        <v>47</v>
      </c>
      <c r="F51" s="40">
        <v>3</v>
      </c>
      <c r="G51" s="40" t="s">
        <v>36</v>
      </c>
      <c r="H51" s="41">
        <v>90652279</v>
      </c>
      <c r="I51" s="42"/>
      <c r="J51" s="32"/>
    </row>
    <row r="52" spans="1:10" hidden="1" x14ac:dyDescent="0.25">
      <c r="A52" s="40">
        <v>2022</v>
      </c>
      <c r="B52" s="40" t="s">
        <v>32</v>
      </c>
      <c r="C52" s="40" t="s">
        <v>33</v>
      </c>
      <c r="D52" s="40">
        <v>8156</v>
      </c>
      <c r="E52" s="40" t="s">
        <v>47</v>
      </c>
      <c r="F52" s="40">
        <v>4</v>
      </c>
      <c r="G52" s="40" t="s">
        <v>37</v>
      </c>
      <c r="H52" s="41">
        <v>976968</v>
      </c>
      <c r="I52" s="42"/>
      <c r="J52" s="32"/>
    </row>
    <row r="53" spans="1:10" hidden="1" x14ac:dyDescent="0.25">
      <c r="A53" s="40">
        <v>2022</v>
      </c>
      <c r="B53" s="40" t="s">
        <v>32</v>
      </c>
      <c r="C53" s="40" t="s">
        <v>33</v>
      </c>
      <c r="D53" s="40">
        <v>8156</v>
      </c>
      <c r="E53" s="40" t="s">
        <v>47</v>
      </c>
      <c r="F53" s="40">
        <v>6</v>
      </c>
      <c r="G53" s="40" t="s">
        <v>38</v>
      </c>
      <c r="H53" s="41">
        <v>39429035</v>
      </c>
      <c r="I53" s="42"/>
      <c r="J53" s="32"/>
    </row>
    <row r="54" spans="1:10" x14ac:dyDescent="0.25">
      <c r="A54" s="40">
        <v>2022</v>
      </c>
      <c r="B54" s="40" t="s">
        <v>32</v>
      </c>
      <c r="C54" s="40" t="s">
        <v>33</v>
      </c>
      <c r="D54" s="40">
        <v>8156</v>
      </c>
      <c r="E54" s="40" t="s">
        <v>47</v>
      </c>
      <c r="F54" s="40">
        <v>7</v>
      </c>
      <c r="G54" s="40" t="s">
        <v>39</v>
      </c>
      <c r="H54" s="41">
        <v>19163648</v>
      </c>
      <c r="I54" s="42"/>
      <c r="J54" s="32"/>
    </row>
    <row r="55" spans="1:10" hidden="1" x14ac:dyDescent="0.25">
      <c r="A55" s="23">
        <v>2022</v>
      </c>
      <c r="B55" s="23" t="s">
        <v>32</v>
      </c>
      <c r="C55" s="23" t="s">
        <v>33</v>
      </c>
      <c r="D55" s="23">
        <v>8156</v>
      </c>
      <c r="E55" s="23" t="s">
        <v>47</v>
      </c>
      <c r="F55" s="21"/>
      <c r="G55" s="21" t="s">
        <v>68</v>
      </c>
      <c r="H55" s="24">
        <v>150336073</v>
      </c>
      <c r="I55" s="20"/>
      <c r="J55" s="31"/>
    </row>
    <row r="56" spans="1:10" hidden="1" x14ac:dyDescent="0.25">
      <c r="A56" s="40">
        <v>2022</v>
      </c>
      <c r="B56" s="40" t="s">
        <v>32</v>
      </c>
      <c r="C56" s="40" t="s">
        <v>33</v>
      </c>
      <c r="D56" s="40">
        <v>8167</v>
      </c>
      <c r="E56" s="40" t="s">
        <v>48</v>
      </c>
      <c r="F56" s="40">
        <v>1</v>
      </c>
      <c r="G56" s="40" t="s">
        <v>35</v>
      </c>
      <c r="H56" s="41">
        <v>108933</v>
      </c>
      <c r="I56" s="42"/>
      <c r="J56" s="32"/>
    </row>
    <row r="57" spans="1:10" hidden="1" x14ac:dyDescent="0.25">
      <c r="A57" s="40">
        <v>2022</v>
      </c>
      <c r="B57" s="40" t="s">
        <v>32</v>
      </c>
      <c r="C57" s="40" t="s">
        <v>33</v>
      </c>
      <c r="D57" s="40">
        <v>8167</v>
      </c>
      <c r="E57" s="40" t="s">
        <v>48</v>
      </c>
      <c r="F57" s="40">
        <v>3</v>
      </c>
      <c r="G57" s="40" t="s">
        <v>36</v>
      </c>
      <c r="H57" s="41">
        <v>88136146</v>
      </c>
      <c r="I57" s="42"/>
      <c r="J57" s="32"/>
    </row>
    <row r="58" spans="1:10" hidden="1" x14ac:dyDescent="0.25">
      <c r="A58" s="40">
        <v>2022</v>
      </c>
      <c r="B58" s="40" t="s">
        <v>32</v>
      </c>
      <c r="C58" s="40" t="s">
        <v>33</v>
      </c>
      <c r="D58" s="40">
        <v>8167</v>
      </c>
      <c r="E58" s="40" t="s">
        <v>48</v>
      </c>
      <c r="F58" s="40">
        <v>4</v>
      </c>
      <c r="G58" s="40" t="s">
        <v>37</v>
      </c>
      <c r="H58" s="41">
        <v>524108</v>
      </c>
      <c r="I58" s="42"/>
      <c r="J58" s="32"/>
    </row>
    <row r="59" spans="1:10" hidden="1" x14ac:dyDescent="0.25">
      <c r="A59" s="40">
        <v>2022</v>
      </c>
      <c r="B59" s="40" t="s">
        <v>32</v>
      </c>
      <c r="C59" s="40" t="s">
        <v>33</v>
      </c>
      <c r="D59" s="40">
        <v>8167</v>
      </c>
      <c r="E59" s="40" t="s">
        <v>48</v>
      </c>
      <c r="F59" s="40">
        <v>6</v>
      </c>
      <c r="G59" s="40" t="s">
        <v>38</v>
      </c>
      <c r="H59" s="41">
        <v>27654381</v>
      </c>
      <c r="I59" s="42"/>
      <c r="J59" s="32"/>
    </row>
    <row r="60" spans="1:10" x14ac:dyDescent="0.25">
      <c r="A60" s="40">
        <v>2022</v>
      </c>
      <c r="B60" s="40" t="s">
        <v>32</v>
      </c>
      <c r="C60" s="40" t="s">
        <v>33</v>
      </c>
      <c r="D60" s="40">
        <v>8167</v>
      </c>
      <c r="E60" s="40" t="s">
        <v>48</v>
      </c>
      <c r="F60" s="40">
        <v>7</v>
      </c>
      <c r="G60" s="40" t="s">
        <v>39</v>
      </c>
      <c r="H60" s="41">
        <v>9460695</v>
      </c>
      <c r="I60" s="42"/>
      <c r="J60" s="32"/>
    </row>
    <row r="61" spans="1:10" hidden="1" x14ac:dyDescent="0.25">
      <c r="A61" s="21">
        <v>2022</v>
      </c>
      <c r="B61" s="21" t="s">
        <v>32</v>
      </c>
      <c r="C61" s="21" t="s">
        <v>33</v>
      </c>
      <c r="D61" s="21">
        <v>8167</v>
      </c>
      <c r="E61" s="21" t="s">
        <v>48</v>
      </c>
      <c r="F61" s="21"/>
      <c r="G61" s="21" t="s">
        <v>68</v>
      </c>
      <c r="H61" s="22">
        <v>125884263</v>
      </c>
      <c r="I61" s="16"/>
      <c r="J61" s="30"/>
    </row>
    <row r="62" spans="1:10" hidden="1" x14ac:dyDescent="0.25">
      <c r="A62" s="40">
        <v>2022</v>
      </c>
      <c r="B62" s="40" t="s">
        <v>32</v>
      </c>
      <c r="C62" s="40" t="s">
        <v>33</v>
      </c>
      <c r="D62" s="40">
        <v>8179</v>
      </c>
      <c r="E62" s="40" t="s">
        <v>49</v>
      </c>
      <c r="F62" s="40">
        <v>1</v>
      </c>
      <c r="G62" s="40" t="s">
        <v>35</v>
      </c>
      <c r="H62" s="41">
        <v>8581</v>
      </c>
      <c r="I62" s="42"/>
      <c r="J62" s="32"/>
    </row>
    <row r="63" spans="1:10" hidden="1" x14ac:dyDescent="0.25">
      <c r="A63" s="40">
        <v>2022</v>
      </c>
      <c r="B63" s="40" t="s">
        <v>32</v>
      </c>
      <c r="C63" s="40" t="s">
        <v>33</v>
      </c>
      <c r="D63" s="40">
        <v>8179</v>
      </c>
      <c r="E63" s="40" t="s">
        <v>49</v>
      </c>
      <c r="F63" s="40">
        <v>4</v>
      </c>
      <c r="G63" s="40" t="s">
        <v>37</v>
      </c>
      <c r="H63" s="41">
        <v>19644</v>
      </c>
      <c r="I63" s="42"/>
      <c r="J63" s="32"/>
    </row>
    <row r="64" spans="1:10" hidden="1" x14ac:dyDescent="0.25">
      <c r="A64" s="40">
        <v>2022</v>
      </c>
      <c r="B64" s="40" t="s">
        <v>32</v>
      </c>
      <c r="C64" s="40" t="s">
        <v>33</v>
      </c>
      <c r="D64" s="40">
        <v>8179</v>
      </c>
      <c r="E64" s="40" t="s">
        <v>49</v>
      </c>
      <c r="F64" s="40">
        <v>6</v>
      </c>
      <c r="G64" s="40" t="s">
        <v>38</v>
      </c>
      <c r="H64" s="41">
        <v>386400</v>
      </c>
      <c r="I64" s="42"/>
      <c r="J64" s="32"/>
    </row>
    <row r="65" spans="1:10" x14ac:dyDescent="0.25">
      <c r="A65" s="40">
        <v>2022</v>
      </c>
      <c r="B65" s="40" t="s">
        <v>32</v>
      </c>
      <c r="C65" s="40" t="s">
        <v>33</v>
      </c>
      <c r="D65" s="40">
        <v>8179</v>
      </c>
      <c r="E65" s="40" t="s">
        <v>49</v>
      </c>
      <c r="F65" s="40">
        <v>7</v>
      </c>
      <c r="G65" s="40" t="s">
        <v>39</v>
      </c>
      <c r="H65" s="41">
        <v>1535372</v>
      </c>
      <c r="I65" s="42"/>
      <c r="J65" s="32"/>
    </row>
    <row r="66" spans="1:10" hidden="1" x14ac:dyDescent="0.25">
      <c r="A66" s="21">
        <v>2022</v>
      </c>
      <c r="B66" s="21" t="s">
        <v>32</v>
      </c>
      <c r="C66" s="21" t="s">
        <v>33</v>
      </c>
      <c r="D66" s="21">
        <v>8179</v>
      </c>
      <c r="E66" s="21" t="s">
        <v>49</v>
      </c>
      <c r="F66" s="21"/>
      <c r="G66" s="21" t="s">
        <v>68</v>
      </c>
      <c r="H66" s="22">
        <v>1949997</v>
      </c>
      <c r="I66" s="16"/>
      <c r="J66" s="30"/>
    </row>
    <row r="67" spans="1:10" hidden="1" x14ac:dyDescent="0.25">
      <c r="A67" s="13">
        <v>2022</v>
      </c>
      <c r="B67" s="13" t="s">
        <v>32</v>
      </c>
      <c r="C67" s="13" t="s">
        <v>33</v>
      </c>
      <c r="D67" s="13">
        <v>8180</v>
      </c>
      <c r="E67" s="13" t="s">
        <v>50</v>
      </c>
      <c r="F67" s="13">
        <v>1</v>
      </c>
      <c r="G67" s="13" t="s">
        <v>35</v>
      </c>
      <c r="H67" s="14">
        <v>101905</v>
      </c>
      <c r="I67" s="15"/>
      <c r="J67" s="29"/>
    </row>
    <row r="68" spans="1:10" hidden="1" x14ac:dyDescent="0.25">
      <c r="A68" s="10">
        <v>2022</v>
      </c>
      <c r="B68" s="10" t="s">
        <v>32</v>
      </c>
      <c r="C68" s="10" t="s">
        <v>33</v>
      </c>
      <c r="D68" s="10">
        <v>8180</v>
      </c>
      <c r="E68" s="10" t="s">
        <v>50</v>
      </c>
      <c r="F68" s="10">
        <v>3</v>
      </c>
      <c r="G68" s="10" t="s">
        <v>36</v>
      </c>
      <c r="H68" s="11">
        <v>16170697</v>
      </c>
      <c r="I68" s="12"/>
      <c r="J68" s="28"/>
    </row>
    <row r="69" spans="1:10" hidden="1" x14ac:dyDescent="0.25">
      <c r="A69" s="13">
        <v>2022</v>
      </c>
      <c r="B69" s="13" t="s">
        <v>32</v>
      </c>
      <c r="C69" s="13" t="s">
        <v>33</v>
      </c>
      <c r="D69" s="13">
        <v>8180</v>
      </c>
      <c r="E69" s="13" t="s">
        <v>50</v>
      </c>
      <c r="F69" s="13">
        <v>4</v>
      </c>
      <c r="G69" s="13" t="s">
        <v>37</v>
      </c>
      <c r="H69" s="14">
        <v>271903</v>
      </c>
      <c r="I69" s="15"/>
      <c r="J69" s="29"/>
    </row>
    <row r="70" spans="1:10" hidden="1" x14ac:dyDescent="0.25">
      <c r="A70" s="10">
        <v>2022</v>
      </c>
      <c r="B70" s="10" t="s">
        <v>32</v>
      </c>
      <c r="C70" s="10" t="s">
        <v>33</v>
      </c>
      <c r="D70" s="10">
        <v>8180</v>
      </c>
      <c r="E70" s="10" t="s">
        <v>50</v>
      </c>
      <c r="F70" s="10">
        <v>6</v>
      </c>
      <c r="G70" s="10" t="s">
        <v>38</v>
      </c>
      <c r="H70" s="11">
        <v>30587625</v>
      </c>
      <c r="I70" s="12"/>
      <c r="J70" s="28"/>
    </row>
    <row r="71" spans="1:10" x14ac:dyDescent="0.25">
      <c r="A71" s="13">
        <v>2022</v>
      </c>
      <c r="B71" s="13" t="s">
        <v>32</v>
      </c>
      <c r="C71" s="13" t="s">
        <v>33</v>
      </c>
      <c r="D71" s="13">
        <v>8180</v>
      </c>
      <c r="E71" s="13" t="s">
        <v>50</v>
      </c>
      <c r="F71" s="13">
        <v>7</v>
      </c>
      <c r="G71" s="13" t="s">
        <v>39</v>
      </c>
      <c r="H71" s="14">
        <v>39087493</v>
      </c>
      <c r="I71" s="15"/>
      <c r="J71" s="29"/>
    </row>
    <row r="72" spans="1:10" hidden="1" x14ac:dyDescent="0.25">
      <c r="A72" s="23">
        <v>2022</v>
      </c>
      <c r="B72" s="23" t="s">
        <v>32</v>
      </c>
      <c r="C72" s="23" t="s">
        <v>33</v>
      </c>
      <c r="D72" s="23">
        <v>8180</v>
      </c>
      <c r="E72" s="23" t="s">
        <v>50</v>
      </c>
      <c r="F72" s="21"/>
      <c r="G72" s="21" t="s">
        <v>68</v>
      </c>
      <c r="H72" s="24">
        <v>86219623</v>
      </c>
      <c r="I72" s="20"/>
      <c r="J72" s="31"/>
    </row>
    <row r="73" spans="1:10" hidden="1" x14ac:dyDescent="0.25">
      <c r="A73" s="40">
        <v>2022</v>
      </c>
      <c r="B73" s="40" t="s">
        <v>32</v>
      </c>
      <c r="C73" s="40" t="s">
        <v>33</v>
      </c>
      <c r="D73" s="40">
        <v>8184</v>
      </c>
      <c r="E73" s="40" t="s">
        <v>51</v>
      </c>
      <c r="F73" s="40">
        <v>1</v>
      </c>
      <c r="G73" s="40" t="s">
        <v>35</v>
      </c>
      <c r="H73" s="41">
        <v>58863</v>
      </c>
      <c r="I73" s="42"/>
      <c r="J73" s="32"/>
    </row>
    <row r="74" spans="1:10" hidden="1" x14ac:dyDescent="0.25">
      <c r="A74" s="40">
        <v>2022</v>
      </c>
      <c r="B74" s="40" t="s">
        <v>32</v>
      </c>
      <c r="C74" s="40" t="s">
        <v>33</v>
      </c>
      <c r="D74" s="40">
        <v>8184</v>
      </c>
      <c r="E74" s="40" t="s">
        <v>51</v>
      </c>
      <c r="F74" s="40">
        <v>3</v>
      </c>
      <c r="G74" s="40" t="s">
        <v>36</v>
      </c>
      <c r="H74" s="41">
        <v>241901580</v>
      </c>
      <c r="I74" s="42"/>
      <c r="J74" s="32"/>
    </row>
    <row r="75" spans="1:10" hidden="1" x14ac:dyDescent="0.25">
      <c r="A75" s="40">
        <v>2022</v>
      </c>
      <c r="B75" s="40" t="s">
        <v>32</v>
      </c>
      <c r="C75" s="40" t="s">
        <v>33</v>
      </c>
      <c r="D75" s="40">
        <v>8184</v>
      </c>
      <c r="E75" s="40" t="s">
        <v>51</v>
      </c>
      <c r="F75" s="40">
        <v>4</v>
      </c>
      <c r="G75" s="40" t="s">
        <v>37</v>
      </c>
      <c r="H75" s="41">
        <v>1376661</v>
      </c>
      <c r="I75" s="42"/>
      <c r="J75" s="32"/>
    </row>
    <row r="76" spans="1:10" hidden="1" x14ac:dyDescent="0.25">
      <c r="A76" s="40">
        <v>2022</v>
      </c>
      <c r="B76" s="40" t="s">
        <v>32</v>
      </c>
      <c r="C76" s="40" t="s">
        <v>33</v>
      </c>
      <c r="D76" s="40">
        <v>8184</v>
      </c>
      <c r="E76" s="40" t="s">
        <v>51</v>
      </c>
      <c r="F76" s="40">
        <v>5</v>
      </c>
      <c r="G76" s="40" t="s">
        <v>46</v>
      </c>
      <c r="H76" s="41">
        <v>7134916</v>
      </c>
      <c r="I76" s="42"/>
      <c r="J76" s="32"/>
    </row>
    <row r="77" spans="1:10" hidden="1" x14ac:dyDescent="0.25">
      <c r="A77" s="40">
        <v>2022</v>
      </c>
      <c r="B77" s="40" t="s">
        <v>32</v>
      </c>
      <c r="C77" s="40" t="s">
        <v>33</v>
      </c>
      <c r="D77" s="40">
        <v>8184</v>
      </c>
      <c r="E77" s="40" t="s">
        <v>51</v>
      </c>
      <c r="F77" s="40">
        <v>6</v>
      </c>
      <c r="G77" s="40" t="s">
        <v>38</v>
      </c>
      <c r="H77" s="41">
        <v>78463046</v>
      </c>
      <c r="I77" s="42"/>
      <c r="J77" s="32"/>
    </row>
    <row r="78" spans="1:10" x14ac:dyDescent="0.25">
      <c r="A78" s="40">
        <v>2022</v>
      </c>
      <c r="B78" s="40" t="s">
        <v>32</v>
      </c>
      <c r="C78" s="40" t="s">
        <v>33</v>
      </c>
      <c r="D78" s="40">
        <v>8184</v>
      </c>
      <c r="E78" s="40" t="s">
        <v>51</v>
      </c>
      <c r="F78" s="40">
        <v>7</v>
      </c>
      <c r="G78" s="40" t="s">
        <v>39</v>
      </c>
      <c r="H78" s="41">
        <v>85559871</v>
      </c>
      <c r="I78" s="42"/>
      <c r="J78" s="32"/>
    </row>
    <row r="79" spans="1:10" hidden="1" x14ac:dyDescent="0.25">
      <c r="A79" s="23">
        <v>2022</v>
      </c>
      <c r="B79" s="23" t="s">
        <v>32</v>
      </c>
      <c r="C79" s="23" t="s">
        <v>33</v>
      </c>
      <c r="D79" s="23">
        <v>8184</v>
      </c>
      <c r="E79" s="23" t="s">
        <v>51</v>
      </c>
      <c r="F79" s="21"/>
      <c r="G79" s="21" t="s">
        <v>68</v>
      </c>
      <c r="H79" s="24">
        <v>414494937</v>
      </c>
      <c r="I79" s="20"/>
      <c r="J79" s="31"/>
    </row>
    <row r="80" spans="1:10" hidden="1" x14ac:dyDescent="0.25">
      <c r="A80" s="10">
        <v>2022</v>
      </c>
      <c r="B80" s="10" t="s">
        <v>32</v>
      </c>
      <c r="C80" s="10" t="s">
        <v>33</v>
      </c>
      <c r="D80" s="10">
        <v>8187</v>
      </c>
      <c r="E80" s="10" t="s">
        <v>52</v>
      </c>
      <c r="F80" s="10">
        <v>1</v>
      </c>
      <c r="G80" s="10" t="s">
        <v>35</v>
      </c>
      <c r="H80" s="11">
        <v>2842249</v>
      </c>
      <c r="I80" s="12"/>
      <c r="J80" s="28"/>
    </row>
    <row r="81" spans="1:10" hidden="1" x14ac:dyDescent="0.25">
      <c r="A81" s="13">
        <v>2022</v>
      </c>
      <c r="B81" s="13" t="s">
        <v>32</v>
      </c>
      <c r="C81" s="13" t="s">
        <v>33</v>
      </c>
      <c r="D81" s="13">
        <v>8187</v>
      </c>
      <c r="E81" s="13" t="s">
        <v>52</v>
      </c>
      <c r="F81" s="13">
        <v>3</v>
      </c>
      <c r="G81" s="13" t="s">
        <v>36</v>
      </c>
      <c r="H81" s="14">
        <v>74002684</v>
      </c>
      <c r="I81" s="15"/>
      <c r="J81" s="29"/>
    </row>
    <row r="82" spans="1:10" hidden="1" x14ac:dyDescent="0.25">
      <c r="A82" s="10">
        <v>2022</v>
      </c>
      <c r="B82" s="10" t="s">
        <v>32</v>
      </c>
      <c r="C82" s="10" t="s">
        <v>33</v>
      </c>
      <c r="D82" s="10">
        <v>8187</v>
      </c>
      <c r="E82" s="10" t="s">
        <v>52</v>
      </c>
      <c r="F82" s="10">
        <v>4</v>
      </c>
      <c r="G82" s="10" t="s">
        <v>37</v>
      </c>
      <c r="H82" s="11">
        <v>8832474</v>
      </c>
      <c r="I82" s="12"/>
      <c r="J82" s="28"/>
    </row>
    <row r="83" spans="1:10" hidden="1" x14ac:dyDescent="0.25">
      <c r="A83" s="13">
        <v>2022</v>
      </c>
      <c r="B83" s="13" t="s">
        <v>32</v>
      </c>
      <c r="C83" s="13" t="s">
        <v>33</v>
      </c>
      <c r="D83" s="13">
        <v>8187</v>
      </c>
      <c r="E83" s="13" t="s">
        <v>52</v>
      </c>
      <c r="F83" s="13">
        <v>5</v>
      </c>
      <c r="G83" s="13" t="s">
        <v>46</v>
      </c>
      <c r="H83" s="14">
        <v>705900</v>
      </c>
      <c r="I83" s="15" t="s">
        <v>71</v>
      </c>
      <c r="J83" s="32" t="s">
        <v>70</v>
      </c>
    </row>
    <row r="84" spans="1:10" hidden="1" x14ac:dyDescent="0.25">
      <c r="A84" s="10">
        <v>2022</v>
      </c>
      <c r="B84" s="10" t="s">
        <v>32</v>
      </c>
      <c r="C84" s="10" t="s">
        <v>33</v>
      </c>
      <c r="D84" s="10">
        <v>8187</v>
      </c>
      <c r="E84" s="10" t="s">
        <v>52</v>
      </c>
      <c r="F84" s="10">
        <v>6</v>
      </c>
      <c r="G84" s="10" t="s">
        <v>38</v>
      </c>
      <c r="H84" s="11">
        <v>271171554</v>
      </c>
      <c r="I84" s="12"/>
      <c r="J84" s="28"/>
    </row>
    <row r="85" spans="1:10" x14ac:dyDescent="0.25">
      <c r="A85" s="13">
        <v>2022</v>
      </c>
      <c r="B85" s="13" t="s">
        <v>32</v>
      </c>
      <c r="C85" s="13" t="s">
        <v>33</v>
      </c>
      <c r="D85" s="13">
        <v>8187</v>
      </c>
      <c r="E85" s="13" t="s">
        <v>52</v>
      </c>
      <c r="F85" s="13">
        <v>7</v>
      </c>
      <c r="G85" s="13" t="s">
        <v>39</v>
      </c>
      <c r="H85" s="14">
        <v>232552449</v>
      </c>
      <c r="I85" s="15"/>
      <c r="J85" s="29"/>
    </row>
    <row r="86" spans="1:10" hidden="1" x14ac:dyDescent="0.25">
      <c r="A86" s="23">
        <v>2022</v>
      </c>
      <c r="B86" s="23" t="s">
        <v>32</v>
      </c>
      <c r="C86" s="23" t="s">
        <v>33</v>
      </c>
      <c r="D86" s="23">
        <v>8187</v>
      </c>
      <c r="E86" s="23" t="s">
        <v>52</v>
      </c>
      <c r="F86" s="21"/>
      <c r="G86" s="21" t="s">
        <v>68</v>
      </c>
      <c r="H86" s="26">
        <v>590107310</v>
      </c>
      <c r="I86" s="20"/>
      <c r="J86" s="31"/>
    </row>
    <row r="87" spans="1:10" hidden="1" x14ac:dyDescent="0.25">
      <c r="A87" s="40">
        <v>2022</v>
      </c>
      <c r="B87" s="40" t="s">
        <v>32</v>
      </c>
      <c r="C87" s="40" t="s">
        <v>33</v>
      </c>
      <c r="D87" s="40">
        <v>8205</v>
      </c>
      <c r="E87" s="40" t="s">
        <v>53</v>
      </c>
      <c r="F87" s="40">
        <v>1</v>
      </c>
      <c r="G87" s="40" t="s">
        <v>35</v>
      </c>
      <c r="H87" s="41">
        <v>232244</v>
      </c>
      <c r="I87" s="42"/>
      <c r="J87" s="32"/>
    </row>
    <row r="88" spans="1:10" hidden="1" x14ac:dyDescent="0.25">
      <c r="A88" s="40">
        <v>2022</v>
      </c>
      <c r="B88" s="40" t="s">
        <v>32</v>
      </c>
      <c r="C88" s="40" t="s">
        <v>33</v>
      </c>
      <c r="D88" s="40">
        <v>8205</v>
      </c>
      <c r="E88" s="40" t="s">
        <v>53</v>
      </c>
      <c r="F88" s="40">
        <v>3</v>
      </c>
      <c r="G88" s="40" t="s">
        <v>36</v>
      </c>
      <c r="H88" s="41">
        <v>67465338</v>
      </c>
      <c r="I88" s="42" t="s">
        <v>41</v>
      </c>
      <c r="J88" s="32"/>
    </row>
    <row r="89" spans="1:10" hidden="1" x14ac:dyDescent="0.25">
      <c r="A89" s="40">
        <v>2022</v>
      </c>
      <c r="B89" s="40" t="s">
        <v>32</v>
      </c>
      <c r="C89" s="40" t="s">
        <v>33</v>
      </c>
      <c r="D89" s="40">
        <v>8205</v>
      </c>
      <c r="E89" s="40" t="s">
        <v>53</v>
      </c>
      <c r="F89" s="40">
        <v>4</v>
      </c>
      <c r="G89" s="40" t="s">
        <v>37</v>
      </c>
      <c r="H89" s="41">
        <v>1900176</v>
      </c>
      <c r="I89" s="42"/>
      <c r="J89" s="32"/>
    </row>
    <row r="90" spans="1:10" hidden="1" x14ac:dyDescent="0.25">
      <c r="A90" s="40">
        <v>2022</v>
      </c>
      <c r="B90" s="40" t="s">
        <v>32</v>
      </c>
      <c r="C90" s="40" t="s">
        <v>33</v>
      </c>
      <c r="D90" s="40">
        <v>8205</v>
      </c>
      <c r="E90" s="40" t="s">
        <v>53</v>
      </c>
      <c r="F90" s="40">
        <v>5</v>
      </c>
      <c r="G90" s="40" t="s">
        <v>46</v>
      </c>
      <c r="H90" s="41">
        <v>25841240</v>
      </c>
      <c r="I90" s="42"/>
      <c r="J90" s="32"/>
    </row>
    <row r="91" spans="1:10" hidden="1" x14ac:dyDescent="0.25">
      <c r="A91" s="40">
        <v>2022</v>
      </c>
      <c r="B91" s="40" t="s">
        <v>32</v>
      </c>
      <c r="C91" s="40" t="s">
        <v>33</v>
      </c>
      <c r="D91" s="40">
        <v>8205</v>
      </c>
      <c r="E91" s="40" t="s">
        <v>53</v>
      </c>
      <c r="F91" s="40">
        <v>6</v>
      </c>
      <c r="G91" s="40" t="s">
        <v>38</v>
      </c>
      <c r="H91" s="41">
        <v>249029400</v>
      </c>
      <c r="I91" s="42"/>
      <c r="J91" s="32"/>
    </row>
    <row r="92" spans="1:10" x14ac:dyDescent="0.25">
      <c r="A92" s="40">
        <v>2022</v>
      </c>
      <c r="B92" s="40" t="s">
        <v>32</v>
      </c>
      <c r="C92" s="40" t="s">
        <v>33</v>
      </c>
      <c r="D92" s="40">
        <v>8205</v>
      </c>
      <c r="E92" s="40" t="s">
        <v>53</v>
      </c>
      <c r="F92" s="40">
        <v>7</v>
      </c>
      <c r="G92" s="40" t="s">
        <v>39</v>
      </c>
      <c r="H92" s="41">
        <v>133342641</v>
      </c>
      <c r="I92" s="42"/>
      <c r="J92" s="32"/>
    </row>
    <row r="93" spans="1:10" hidden="1" x14ac:dyDescent="0.25">
      <c r="A93" s="23">
        <v>2022</v>
      </c>
      <c r="B93" s="23" t="s">
        <v>32</v>
      </c>
      <c r="C93" s="23" t="s">
        <v>33</v>
      </c>
      <c r="D93" s="23">
        <v>8205</v>
      </c>
      <c r="E93" s="23" t="s">
        <v>53</v>
      </c>
      <c r="F93" s="21"/>
      <c r="G93" s="21" t="s">
        <v>68</v>
      </c>
      <c r="H93" s="24">
        <v>477811039</v>
      </c>
      <c r="I93" s="20"/>
      <c r="J93" s="31"/>
    </row>
    <row r="94" spans="1:10" hidden="1" x14ac:dyDescent="0.25">
      <c r="A94" s="10">
        <v>2022</v>
      </c>
      <c r="B94" s="10" t="s">
        <v>32</v>
      </c>
      <c r="C94" s="10" t="s">
        <v>33</v>
      </c>
      <c r="D94" s="10">
        <v>8223</v>
      </c>
      <c r="E94" s="10" t="s">
        <v>54</v>
      </c>
      <c r="F94" s="10">
        <v>1</v>
      </c>
      <c r="G94" s="10" t="s">
        <v>35</v>
      </c>
      <c r="H94" s="11">
        <v>115464</v>
      </c>
      <c r="I94" s="12"/>
      <c r="J94" s="28"/>
    </row>
    <row r="95" spans="1:10" hidden="1" x14ac:dyDescent="0.25">
      <c r="A95" s="13">
        <v>2022</v>
      </c>
      <c r="B95" s="13" t="s">
        <v>32</v>
      </c>
      <c r="C95" s="13" t="s">
        <v>33</v>
      </c>
      <c r="D95" s="13">
        <v>8223</v>
      </c>
      <c r="E95" s="13" t="s">
        <v>54</v>
      </c>
      <c r="F95" s="13">
        <v>3</v>
      </c>
      <c r="G95" s="13" t="s">
        <v>36</v>
      </c>
      <c r="H95" s="14">
        <v>2740093</v>
      </c>
      <c r="I95" s="15"/>
      <c r="J95" s="29"/>
    </row>
    <row r="96" spans="1:10" hidden="1" x14ac:dyDescent="0.25">
      <c r="A96" s="10">
        <v>2022</v>
      </c>
      <c r="B96" s="10" t="s">
        <v>32</v>
      </c>
      <c r="C96" s="10" t="s">
        <v>33</v>
      </c>
      <c r="D96" s="10">
        <v>8223</v>
      </c>
      <c r="E96" s="10" t="s">
        <v>54</v>
      </c>
      <c r="F96" s="10">
        <v>4</v>
      </c>
      <c r="G96" s="10" t="s">
        <v>37</v>
      </c>
      <c r="H96" s="11">
        <v>36915</v>
      </c>
      <c r="I96" s="12"/>
      <c r="J96" s="28"/>
    </row>
    <row r="97" spans="1:10" hidden="1" x14ac:dyDescent="0.25">
      <c r="A97" s="13">
        <v>2022</v>
      </c>
      <c r="B97" s="13" t="s">
        <v>32</v>
      </c>
      <c r="C97" s="13" t="s">
        <v>33</v>
      </c>
      <c r="D97" s="13">
        <v>8223</v>
      </c>
      <c r="E97" s="13" t="s">
        <v>54</v>
      </c>
      <c r="F97" s="13">
        <v>6</v>
      </c>
      <c r="G97" s="13" t="s">
        <v>38</v>
      </c>
      <c r="H97" s="14">
        <v>2653578</v>
      </c>
      <c r="I97" s="15"/>
      <c r="J97" s="29"/>
    </row>
    <row r="98" spans="1:10" x14ac:dyDescent="0.25">
      <c r="A98" s="10">
        <v>2022</v>
      </c>
      <c r="B98" s="10" t="s">
        <v>32</v>
      </c>
      <c r="C98" s="10" t="s">
        <v>33</v>
      </c>
      <c r="D98" s="10">
        <v>8223</v>
      </c>
      <c r="E98" s="10" t="s">
        <v>54</v>
      </c>
      <c r="F98" s="10">
        <v>7</v>
      </c>
      <c r="G98" s="10" t="s">
        <v>39</v>
      </c>
      <c r="H98" s="11">
        <v>3508205</v>
      </c>
      <c r="I98" s="12"/>
      <c r="J98" s="28"/>
    </row>
    <row r="99" spans="1:10" hidden="1" x14ac:dyDescent="0.25">
      <c r="A99" s="21">
        <v>2022</v>
      </c>
      <c r="B99" s="21" t="s">
        <v>32</v>
      </c>
      <c r="C99" s="21" t="s">
        <v>33</v>
      </c>
      <c r="D99" s="21">
        <v>8223</v>
      </c>
      <c r="E99" s="21" t="s">
        <v>54</v>
      </c>
      <c r="F99" s="21"/>
      <c r="G99" s="21" t="s">
        <v>68</v>
      </c>
      <c r="H99" s="22">
        <v>9054255</v>
      </c>
      <c r="I99" s="16"/>
      <c r="J99" s="30"/>
    </row>
    <row r="100" spans="1:10" hidden="1" x14ac:dyDescent="0.25">
      <c r="A100" s="40">
        <v>2022</v>
      </c>
      <c r="B100" s="40" t="s">
        <v>32</v>
      </c>
      <c r="C100" s="40" t="s">
        <v>33</v>
      </c>
      <c r="D100" s="40">
        <v>8238</v>
      </c>
      <c r="E100" s="40" t="s">
        <v>55</v>
      </c>
      <c r="F100" s="40">
        <v>3</v>
      </c>
      <c r="G100" s="40" t="s">
        <v>36</v>
      </c>
      <c r="H100" s="41">
        <v>23911163</v>
      </c>
      <c r="I100" s="42"/>
      <c r="J100" s="32"/>
    </row>
    <row r="101" spans="1:10" hidden="1" x14ac:dyDescent="0.25">
      <c r="A101" s="40">
        <v>2022</v>
      </c>
      <c r="B101" s="40" t="s">
        <v>32</v>
      </c>
      <c r="C101" s="40" t="s">
        <v>33</v>
      </c>
      <c r="D101" s="40">
        <v>8238</v>
      </c>
      <c r="E101" s="40" t="s">
        <v>55</v>
      </c>
      <c r="F101" s="40">
        <v>4</v>
      </c>
      <c r="G101" s="40" t="s">
        <v>37</v>
      </c>
      <c r="H101" s="41">
        <v>277726</v>
      </c>
      <c r="I101" s="42"/>
      <c r="J101" s="32"/>
    </row>
    <row r="102" spans="1:10" hidden="1" x14ac:dyDescent="0.25">
      <c r="A102" s="40">
        <v>2022</v>
      </c>
      <c r="B102" s="40" t="s">
        <v>32</v>
      </c>
      <c r="C102" s="40" t="s">
        <v>33</v>
      </c>
      <c r="D102" s="40">
        <v>8238</v>
      </c>
      <c r="E102" s="40" t="s">
        <v>55</v>
      </c>
      <c r="F102" s="40">
        <v>5</v>
      </c>
      <c r="G102" s="40" t="s">
        <v>46</v>
      </c>
      <c r="H102" s="41">
        <v>161850</v>
      </c>
      <c r="I102" s="42" t="s">
        <v>43</v>
      </c>
      <c r="J102" s="32" t="s">
        <v>70</v>
      </c>
    </row>
    <row r="103" spans="1:10" hidden="1" x14ac:dyDescent="0.25">
      <c r="A103" s="40">
        <v>2022</v>
      </c>
      <c r="B103" s="40" t="s">
        <v>32</v>
      </c>
      <c r="C103" s="40" t="s">
        <v>33</v>
      </c>
      <c r="D103" s="40">
        <v>8238</v>
      </c>
      <c r="E103" s="40" t="s">
        <v>55</v>
      </c>
      <c r="F103" s="40">
        <v>6</v>
      </c>
      <c r="G103" s="40" t="s">
        <v>38</v>
      </c>
      <c r="H103" s="41">
        <v>26220375</v>
      </c>
      <c r="I103" s="42"/>
      <c r="J103" s="32"/>
    </row>
    <row r="104" spans="1:10" x14ac:dyDescent="0.25">
      <c r="A104" s="40">
        <v>2022</v>
      </c>
      <c r="B104" s="40" t="s">
        <v>32</v>
      </c>
      <c r="C104" s="40" t="s">
        <v>33</v>
      </c>
      <c r="D104" s="40">
        <v>8238</v>
      </c>
      <c r="E104" s="40" t="s">
        <v>55</v>
      </c>
      <c r="F104" s="40">
        <v>7</v>
      </c>
      <c r="G104" s="40" t="s">
        <v>39</v>
      </c>
      <c r="H104" s="41">
        <v>26320366</v>
      </c>
      <c r="I104" s="42"/>
      <c r="J104" s="32"/>
    </row>
    <row r="105" spans="1:10" hidden="1" x14ac:dyDescent="0.25">
      <c r="A105" s="23">
        <v>2022</v>
      </c>
      <c r="B105" s="23" t="s">
        <v>32</v>
      </c>
      <c r="C105" s="23" t="s">
        <v>33</v>
      </c>
      <c r="D105" s="23">
        <v>8238</v>
      </c>
      <c r="E105" s="23" t="s">
        <v>55</v>
      </c>
      <c r="F105" s="21"/>
      <c r="G105" s="21" t="s">
        <v>68</v>
      </c>
      <c r="H105" s="26">
        <v>76891480</v>
      </c>
      <c r="I105" s="20"/>
      <c r="J105" s="31"/>
    </row>
    <row r="106" spans="1:10" hidden="1" x14ac:dyDescent="0.25">
      <c r="A106" s="10">
        <v>2022</v>
      </c>
      <c r="B106" s="10" t="s">
        <v>32</v>
      </c>
      <c r="C106" s="10" t="s">
        <v>33</v>
      </c>
      <c r="D106" s="10">
        <v>8260</v>
      </c>
      <c r="E106" s="10" t="s">
        <v>57</v>
      </c>
      <c r="F106" s="10">
        <v>1</v>
      </c>
      <c r="G106" s="10" t="s">
        <v>35</v>
      </c>
      <c r="H106" s="11">
        <v>188631</v>
      </c>
      <c r="I106" s="12"/>
      <c r="J106" s="28"/>
    </row>
    <row r="107" spans="1:10" hidden="1" x14ac:dyDescent="0.25">
      <c r="A107" s="13">
        <v>2022</v>
      </c>
      <c r="B107" s="13" t="s">
        <v>32</v>
      </c>
      <c r="C107" s="13" t="s">
        <v>33</v>
      </c>
      <c r="D107" s="13">
        <v>8260</v>
      </c>
      <c r="E107" s="13" t="s">
        <v>57</v>
      </c>
      <c r="F107" s="13">
        <v>3</v>
      </c>
      <c r="G107" s="13" t="s">
        <v>36</v>
      </c>
      <c r="H107" s="14">
        <v>163548563</v>
      </c>
      <c r="I107" s="15"/>
      <c r="J107" s="29"/>
    </row>
    <row r="108" spans="1:10" hidden="1" x14ac:dyDescent="0.25">
      <c r="A108" s="10">
        <v>2022</v>
      </c>
      <c r="B108" s="10" t="s">
        <v>32</v>
      </c>
      <c r="C108" s="10" t="s">
        <v>33</v>
      </c>
      <c r="D108" s="10">
        <v>8260</v>
      </c>
      <c r="E108" s="10" t="s">
        <v>57</v>
      </c>
      <c r="F108" s="10">
        <v>4</v>
      </c>
      <c r="G108" s="10" t="s">
        <v>37</v>
      </c>
      <c r="H108" s="11">
        <v>365812</v>
      </c>
      <c r="I108" s="12"/>
      <c r="J108" s="28"/>
    </row>
    <row r="109" spans="1:10" hidden="1" x14ac:dyDescent="0.25">
      <c r="A109" s="13">
        <v>2022</v>
      </c>
      <c r="B109" s="13" t="s">
        <v>32</v>
      </c>
      <c r="C109" s="13" t="s">
        <v>33</v>
      </c>
      <c r="D109" s="13">
        <v>8260</v>
      </c>
      <c r="E109" s="13" t="s">
        <v>57</v>
      </c>
      <c r="F109" s="13">
        <v>6</v>
      </c>
      <c r="G109" s="13" t="s">
        <v>38</v>
      </c>
      <c r="H109" s="14">
        <v>51524010</v>
      </c>
      <c r="I109" s="15"/>
      <c r="J109" s="29"/>
    </row>
    <row r="110" spans="1:10" x14ac:dyDescent="0.25">
      <c r="A110" s="10">
        <v>2022</v>
      </c>
      <c r="B110" s="10" t="s">
        <v>32</v>
      </c>
      <c r="C110" s="10" t="s">
        <v>33</v>
      </c>
      <c r="D110" s="10">
        <v>8260</v>
      </c>
      <c r="E110" s="10" t="s">
        <v>57</v>
      </c>
      <c r="F110" s="10">
        <v>7</v>
      </c>
      <c r="G110" s="10" t="s">
        <v>39</v>
      </c>
      <c r="H110" s="11">
        <v>28261151</v>
      </c>
      <c r="I110" s="12"/>
      <c r="J110" s="28"/>
    </row>
    <row r="111" spans="1:10" hidden="1" x14ac:dyDescent="0.25">
      <c r="A111" s="21">
        <v>2022</v>
      </c>
      <c r="B111" s="21" t="s">
        <v>32</v>
      </c>
      <c r="C111" s="21" t="s">
        <v>33</v>
      </c>
      <c r="D111" s="21">
        <v>8260</v>
      </c>
      <c r="E111" s="21" t="s">
        <v>57</v>
      </c>
      <c r="F111" s="21"/>
      <c r="G111" s="21" t="s">
        <v>68</v>
      </c>
      <c r="H111" s="25">
        <v>243888167</v>
      </c>
      <c r="I111" s="16"/>
      <c r="J111" s="30"/>
    </row>
    <row r="112" spans="1:10" hidden="1" x14ac:dyDescent="0.25">
      <c r="A112" s="10">
        <v>2022</v>
      </c>
      <c r="B112" s="10" t="s">
        <v>32</v>
      </c>
      <c r="C112" s="10" t="s">
        <v>33</v>
      </c>
      <c r="D112" s="10">
        <v>8267</v>
      </c>
      <c r="E112" s="10" t="s">
        <v>59</v>
      </c>
      <c r="F112" s="10">
        <v>1</v>
      </c>
      <c r="G112" s="10" t="s">
        <v>35</v>
      </c>
      <c r="H112" s="11">
        <v>528554</v>
      </c>
      <c r="I112" s="12"/>
      <c r="J112" s="28"/>
    </row>
    <row r="113" spans="1:10" hidden="1" x14ac:dyDescent="0.25">
      <c r="A113" s="13">
        <v>2022</v>
      </c>
      <c r="B113" s="13" t="s">
        <v>32</v>
      </c>
      <c r="C113" s="13" t="s">
        <v>33</v>
      </c>
      <c r="D113" s="13">
        <v>8267</v>
      </c>
      <c r="E113" s="13" t="s">
        <v>59</v>
      </c>
      <c r="F113" s="13">
        <v>3</v>
      </c>
      <c r="G113" s="13" t="s">
        <v>36</v>
      </c>
      <c r="H113" s="14">
        <v>26307126</v>
      </c>
      <c r="I113" s="15"/>
      <c r="J113" s="29"/>
    </row>
    <row r="114" spans="1:10" hidden="1" x14ac:dyDescent="0.25">
      <c r="A114" s="10">
        <v>2022</v>
      </c>
      <c r="B114" s="10" t="s">
        <v>32</v>
      </c>
      <c r="C114" s="10" t="s">
        <v>33</v>
      </c>
      <c r="D114" s="10">
        <v>8267</v>
      </c>
      <c r="E114" s="10" t="s">
        <v>59</v>
      </c>
      <c r="F114" s="10">
        <v>4</v>
      </c>
      <c r="G114" s="10" t="s">
        <v>37</v>
      </c>
      <c r="H114" s="11">
        <v>165269</v>
      </c>
      <c r="I114" s="12"/>
      <c r="J114" s="28"/>
    </row>
    <row r="115" spans="1:10" hidden="1" x14ac:dyDescent="0.25">
      <c r="A115" s="13">
        <v>2022</v>
      </c>
      <c r="B115" s="13" t="s">
        <v>32</v>
      </c>
      <c r="C115" s="13" t="s">
        <v>33</v>
      </c>
      <c r="D115" s="13">
        <v>8267</v>
      </c>
      <c r="E115" s="13" t="s">
        <v>59</v>
      </c>
      <c r="F115" s="13">
        <v>6</v>
      </c>
      <c r="G115" s="13" t="s">
        <v>38</v>
      </c>
      <c r="H115" s="14">
        <v>10137618</v>
      </c>
      <c r="I115" s="15"/>
      <c r="J115" s="29"/>
    </row>
    <row r="116" spans="1:10" x14ac:dyDescent="0.25">
      <c r="A116" s="10">
        <v>2022</v>
      </c>
      <c r="B116" s="10" t="s">
        <v>32</v>
      </c>
      <c r="C116" s="10" t="s">
        <v>33</v>
      </c>
      <c r="D116" s="10">
        <v>8267</v>
      </c>
      <c r="E116" s="10" t="s">
        <v>59</v>
      </c>
      <c r="F116" s="10">
        <v>7</v>
      </c>
      <c r="G116" s="10" t="s">
        <v>39</v>
      </c>
      <c r="H116" s="11">
        <v>10818802</v>
      </c>
      <c r="I116" s="12"/>
      <c r="J116" s="28"/>
    </row>
    <row r="117" spans="1:10" hidden="1" x14ac:dyDescent="0.25">
      <c r="A117" s="21">
        <v>2022</v>
      </c>
      <c r="B117" s="21" t="s">
        <v>32</v>
      </c>
      <c r="C117" s="21" t="s">
        <v>33</v>
      </c>
      <c r="D117" s="21">
        <v>8267</v>
      </c>
      <c r="E117" s="21" t="s">
        <v>59</v>
      </c>
      <c r="F117" s="21"/>
      <c r="G117" s="21" t="s">
        <v>68</v>
      </c>
      <c r="H117" s="22">
        <v>47957369</v>
      </c>
      <c r="I117" s="16"/>
      <c r="J117" s="30"/>
    </row>
    <row r="118" spans="1:10" hidden="1" x14ac:dyDescent="0.25">
      <c r="A118" s="40">
        <v>2022</v>
      </c>
      <c r="B118" s="40" t="s">
        <v>32</v>
      </c>
      <c r="C118" s="40" t="s">
        <v>33</v>
      </c>
      <c r="D118" s="40">
        <v>8279</v>
      </c>
      <c r="E118" s="40" t="s">
        <v>60</v>
      </c>
      <c r="F118" s="40">
        <v>1</v>
      </c>
      <c r="G118" s="40" t="s">
        <v>35</v>
      </c>
      <c r="H118" s="41">
        <v>1528158</v>
      </c>
      <c r="I118" s="42"/>
      <c r="J118" s="32"/>
    </row>
    <row r="119" spans="1:10" hidden="1" x14ac:dyDescent="0.25">
      <c r="A119" s="40">
        <v>2022</v>
      </c>
      <c r="B119" s="40" t="s">
        <v>32</v>
      </c>
      <c r="C119" s="40" t="s">
        <v>33</v>
      </c>
      <c r="D119" s="40">
        <v>8279</v>
      </c>
      <c r="E119" s="40" t="s">
        <v>60</v>
      </c>
      <c r="F119" s="40">
        <v>3</v>
      </c>
      <c r="G119" s="40" t="s">
        <v>36</v>
      </c>
      <c r="H119" s="41">
        <v>118193325</v>
      </c>
      <c r="I119" s="42" t="s">
        <v>41</v>
      </c>
      <c r="J119" s="32"/>
    </row>
    <row r="120" spans="1:10" hidden="1" x14ac:dyDescent="0.25">
      <c r="A120" s="40">
        <v>2022</v>
      </c>
      <c r="B120" s="40" t="s">
        <v>32</v>
      </c>
      <c r="C120" s="40" t="s">
        <v>33</v>
      </c>
      <c r="D120" s="40">
        <v>8279</v>
      </c>
      <c r="E120" s="40" t="s">
        <v>60</v>
      </c>
      <c r="F120" s="40">
        <v>4</v>
      </c>
      <c r="G120" s="40" t="s">
        <v>37</v>
      </c>
      <c r="H120" s="41">
        <v>2446952</v>
      </c>
      <c r="I120" s="42"/>
      <c r="J120" s="32"/>
    </row>
    <row r="121" spans="1:10" hidden="1" x14ac:dyDescent="0.25">
      <c r="A121" s="40">
        <v>2022</v>
      </c>
      <c r="B121" s="40" t="s">
        <v>32</v>
      </c>
      <c r="C121" s="40" t="s">
        <v>33</v>
      </c>
      <c r="D121" s="40">
        <v>8279</v>
      </c>
      <c r="E121" s="40" t="s">
        <v>60</v>
      </c>
      <c r="F121" s="40">
        <v>5</v>
      </c>
      <c r="G121" s="40" t="s">
        <v>46</v>
      </c>
      <c r="H121" s="41">
        <v>649350</v>
      </c>
      <c r="I121" s="42" t="s">
        <v>43</v>
      </c>
      <c r="J121" s="32" t="s">
        <v>70</v>
      </c>
    </row>
    <row r="122" spans="1:10" hidden="1" x14ac:dyDescent="0.25">
      <c r="A122" s="40">
        <v>2022</v>
      </c>
      <c r="B122" s="40" t="s">
        <v>32</v>
      </c>
      <c r="C122" s="40" t="s">
        <v>33</v>
      </c>
      <c r="D122" s="40">
        <v>8279</v>
      </c>
      <c r="E122" s="40" t="s">
        <v>60</v>
      </c>
      <c r="F122" s="40">
        <v>6</v>
      </c>
      <c r="G122" s="40" t="s">
        <v>38</v>
      </c>
      <c r="H122" s="41">
        <v>265359005</v>
      </c>
      <c r="I122" s="42"/>
      <c r="J122" s="32"/>
    </row>
    <row r="123" spans="1:10" x14ac:dyDescent="0.25">
      <c r="A123" s="40">
        <v>2022</v>
      </c>
      <c r="B123" s="40" t="s">
        <v>32</v>
      </c>
      <c r="C123" s="40" t="s">
        <v>33</v>
      </c>
      <c r="D123" s="40">
        <v>8279</v>
      </c>
      <c r="E123" s="40" t="s">
        <v>60</v>
      </c>
      <c r="F123" s="40">
        <v>7</v>
      </c>
      <c r="G123" s="40" t="s">
        <v>39</v>
      </c>
      <c r="H123" s="41">
        <v>233284372</v>
      </c>
      <c r="I123" s="42"/>
      <c r="J123" s="32"/>
    </row>
    <row r="124" spans="1:10" hidden="1" x14ac:dyDescent="0.25">
      <c r="A124" s="21">
        <v>2022</v>
      </c>
      <c r="B124" s="21" t="s">
        <v>32</v>
      </c>
      <c r="C124" s="21" t="s">
        <v>33</v>
      </c>
      <c r="D124" s="21">
        <v>8279</v>
      </c>
      <c r="E124" s="21" t="s">
        <v>60</v>
      </c>
      <c r="F124" s="21"/>
      <c r="G124" s="21" t="s">
        <v>68</v>
      </c>
      <c r="H124" s="25">
        <v>621461162</v>
      </c>
      <c r="I124" s="16"/>
      <c r="J124" s="30"/>
    </row>
    <row r="125" spans="1:10" hidden="1" x14ac:dyDescent="0.25">
      <c r="A125" s="13">
        <v>2022</v>
      </c>
      <c r="B125" s="13" t="s">
        <v>32</v>
      </c>
      <c r="C125" s="13" t="s">
        <v>33</v>
      </c>
      <c r="D125" s="13">
        <v>8290</v>
      </c>
      <c r="E125" s="13" t="s">
        <v>61</v>
      </c>
      <c r="F125" s="13">
        <v>1</v>
      </c>
      <c r="G125" s="13" t="s">
        <v>35</v>
      </c>
      <c r="H125" s="14">
        <v>49119</v>
      </c>
      <c r="I125" s="15"/>
      <c r="J125" s="29"/>
    </row>
    <row r="126" spans="1:10" hidden="1" x14ac:dyDescent="0.25">
      <c r="A126" s="10">
        <v>2022</v>
      </c>
      <c r="B126" s="10" t="s">
        <v>32</v>
      </c>
      <c r="C126" s="10" t="s">
        <v>33</v>
      </c>
      <c r="D126" s="10">
        <v>8290</v>
      </c>
      <c r="E126" s="10" t="s">
        <v>61</v>
      </c>
      <c r="F126" s="10">
        <v>3</v>
      </c>
      <c r="G126" s="10" t="s">
        <v>36</v>
      </c>
      <c r="H126" s="10"/>
      <c r="I126" s="12" t="s">
        <v>43</v>
      </c>
      <c r="J126" s="28" t="s">
        <v>74</v>
      </c>
    </row>
    <row r="127" spans="1:10" hidden="1" x14ac:dyDescent="0.25">
      <c r="A127" s="13">
        <v>2022</v>
      </c>
      <c r="B127" s="13" t="s">
        <v>32</v>
      </c>
      <c r="C127" s="13" t="s">
        <v>33</v>
      </c>
      <c r="D127" s="13">
        <v>8290</v>
      </c>
      <c r="E127" s="13" t="s">
        <v>61</v>
      </c>
      <c r="F127" s="13">
        <v>4</v>
      </c>
      <c r="G127" s="13" t="s">
        <v>37</v>
      </c>
      <c r="H127" s="14">
        <v>75771</v>
      </c>
      <c r="I127" s="15"/>
      <c r="J127" s="29"/>
    </row>
    <row r="128" spans="1:10" hidden="1" x14ac:dyDescent="0.25">
      <c r="A128" s="10">
        <v>2022</v>
      </c>
      <c r="B128" s="10" t="s">
        <v>32</v>
      </c>
      <c r="C128" s="10" t="s">
        <v>33</v>
      </c>
      <c r="D128" s="10">
        <v>8290</v>
      </c>
      <c r="E128" s="10" t="s">
        <v>61</v>
      </c>
      <c r="F128" s="10">
        <v>6</v>
      </c>
      <c r="G128" s="10" t="s">
        <v>38</v>
      </c>
      <c r="H128" s="11">
        <v>1152902</v>
      </c>
      <c r="I128" s="12"/>
      <c r="J128" s="28"/>
    </row>
    <row r="129" spans="1:10" x14ac:dyDescent="0.25">
      <c r="A129" s="13">
        <v>2022</v>
      </c>
      <c r="B129" s="13" t="s">
        <v>32</v>
      </c>
      <c r="C129" s="13" t="s">
        <v>33</v>
      </c>
      <c r="D129" s="13">
        <v>8290</v>
      </c>
      <c r="E129" s="13" t="s">
        <v>61</v>
      </c>
      <c r="F129" s="13">
        <v>7</v>
      </c>
      <c r="G129" s="13" t="s">
        <v>39</v>
      </c>
      <c r="H129" s="14">
        <v>2677055</v>
      </c>
      <c r="I129" s="15"/>
      <c r="J129" s="29"/>
    </row>
    <row r="130" spans="1:10" hidden="1" x14ac:dyDescent="0.25">
      <c r="A130" s="23">
        <v>2022</v>
      </c>
      <c r="B130" s="23" t="s">
        <v>32</v>
      </c>
      <c r="C130" s="23" t="s">
        <v>33</v>
      </c>
      <c r="D130" s="23">
        <v>8290</v>
      </c>
      <c r="E130" s="23" t="s">
        <v>61</v>
      </c>
      <c r="F130" s="21"/>
      <c r="G130" s="21" t="s">
        <v>68</v>
      </c>
      <c r="H130" s="26">
        <v>3954847</v>
      </c>
      <c r="I130" s="20"/>
      <c r="J130" s="31"/>
    </row>
    <row r="131" spans="1:10" hidden="1" x14ac:dyDescent="0.25">
      <c r="A131" s="40">
        <v>2022</v>
      </c>
      <c r="B131" s="40" t="s">
        <v>32</v>
      </c>
      <c r="C131" s="40" t="s">
        <v>33</v>
      </c>
      <c r="D131" s="40">
        <v>8291</v>
      </c>
      <c r="E131" s="40" t="s">
        <v>62</v>
      </c>
      <c r="F131" s="40">
        <v>1</v>
      </c>
      <c r="G131" s="40" t="s">
        <v>35</v>
      </c>
      <c r="H131" s="41">
        <v>10121</v>
      </c>
      <c r="I131" s="42" t="s">
        <v>43</v>
      </c>
      <c r="J131" s="32" t="s">
        <v>75</v>
      </c>
    </row>
    <row r="132" spans="1:10" hidden="1" x14ac:dyDescent="0.25">
      <c r="A132" s="40">
        <v>2022</v>
      </c>
      <c r="B132" s="40" t="s">
        <v>32</v>
      </c>
      <c r="C132" s="40" t="s">
        <v>33</v>
      </c>
      <c r="D132" s="40">
        <v>8291</v>
      </c>
      <c r="E132" s="40" t="s">
        <v>62</v>
      </c>
      <c r="F132" s="40">
        <v>3</v>
      </c>
      <c r="G132" s="40" t="s">
        <v>36</v>
      </c>
      <c r="H132" s="41">
        <v>13517268</v>
      </c>
      <c r="I132" s="42"/>
      <c r="J132" s="32"/>
    </row>
    <row r="133" spans="1:10" hidden="1" x14ac:dyDescent="0.25">
      <c r="A133" s="40">
        <v>2022</v>
      </c>
      <c r="B133" s="40" t="s">
        <v>32</v>
      </c>
      <c r="C133" s="40" t="s">
        <v>33</v>
      </c>
      <c r="D133" s="40">
        <v>8291</v>
      </c>
      <c r="E133" s="40" t="s">
        <v>62</v>
      </c>
      <c r="F133" s="40">
        <v>4</v>
      </c>
      <c r="G133" s="40" t="s">
        <v>37</v>
      </c>
      <c r="H133" s="41">
        <v>226106</v>
      </c>
      <c r="I133" s="42"/>
      <c r="J133" s="32"/>
    </row>
    <row r="134" spans="1:10" hidden="1" x14ac:dyDescent="0.25">
      <c r="A134" s="40">
        <v>2022</v>
      </c>
      <c r="B134" s="40" t="s">
        <v>32</v>
      </c>
      <c r="C134" s="40" t="s">
        <v>33</v>
      </c>
      <c r="D134" s="40">
        <v>8291</v>
      </c>
      <c r="E134" s="40" t="s">
        <v>62</v>
      </c>
      <c r="F134" s="40">
        <v>5</v>
      </c>
      <c r="G134" s="40" t="s">
        <v>46</v>
      </c>
      <c r="H134" s="41">
        <v>44850</v>
      </c>
      <c r="I134" s="42" t="s">
        <v>43</v>
      </c>
      <c r="J134" s="32" t="s">
        <v>73</v>
      </c>
    </row>
    <row r="135" spans="1:10" hidden="1" x14ac:dyDescent="0.25">
      <c r="A135" s="40">
        <v>2022</v>
      </c>
      <c r="B135" s="40" t="s">
        <v>32</v>
      </c>
      <c r="C135" s="40" t="s">
        <v>33</v>
      </c>
      <c r="D135" s="40">
        <v>8291</v>
      </c>
      <c r="E135" s="40" t="s">
        <v>62</v>
      </c>
      <c r="F135" s="40">
        <v>6</v>
      </c>
      <c r="G135" s="40" t="s">
        <v>38</v>
      </c>
      <c r="H135" s="41">
        <v>7549659</v>
      </c>
      <c r="I135" s="42"/>
      <c r="J135" s="32"/>
    </row>
    <row r="136" spans="1:10" x14ac:dyDescent="0.25">
      <c r="A136" s="40">
        <v>2022</v>
      </c>
      <c r="B136" s="40" t="s">
        <v>32</v>
      </c>
      <c r="C136" s="40" t="s">
        <v>33</v>
      </c>
      <c r="D136" s="40">
        <v>8291</v>
      </c>
      <c r="E136" s="40" t="s">
        <v>62</v>
      </c>
      <c r="F136" s="40">
        <v>7</v>
      </c>
      <c r="G136" s="40" t="s">
        <v>39</v>
      </c>
      <c r="H136" s="41">
        <v>10297073</v>
      </c>
      <c r="I136" s="42"/>
      <c r="J136" s="32"/>
    </row>
    <row r="137" spans="1:10" hidden="1" x14ac:dyDescent="0.25">
      <c r="A137" s="23">
        <v>2022</v>
      </c>
      <c r="B137" s="23" t="s">
        <v>32</v>
      </c>
      <c r="C137" s="23" t="s">
        <v>33</v>
      </c>
      <c r="D137" s="23">
        <v>8291</v>
      </c>
      <c r="E137" s="23" t="s">
        <v>62</v>
      </c>
      <c r="F137" s="21"/>
      <c r="G137" s="21" t="s">
        <v>68</v>
      </c>
      <c r="H137" s="26">
        <v>31645077</v>
      </c>
      <c r="I137" s="20"/>
      <c r="J137" s="31"/>
    </row>
    <row r="138" spans="1:10" hidden="1" x14ac:dyDescent="0.25">
      <c r="A138" s="10">
        <v>2022</v>
      </c>
      <c r="B138" s="10" t="s">
        <v>32</v>
      </c>
      <c r="C138" s="10" t="s">
        <v>33</v>
      </c>
      <c r="D138" s="10">
        <v>8300</v>
      </c>
      <c r="E138" s="10" t="s">
        <v>63</v>
      </c>
      <c r="F138" s="10">
        <v>1</v>
      </c>
      <c r="G138" s="10" t="s">
        <v>35</v>
      </c>
      <c r="H138" s="11">
        <v>22410</v>
      </c>
      <c r="I138" s="12"/>
      <c r="J138" s="28"/>
    </row>
    <row r="139" spans="1:10" hidden="1" x14ac:dyDescent="0.25">
      <c r="A139" s="13">
        <v>2022</v>
      </c>
      <c r="B139" s="13" t="s">
        <v>32</v>
      </c>
      <c r="C139" s="13" t="s">
        <v>33</v>
      </c>
      <c r="D139" s="13">
        <v>8300</v>
      </c>
      <c r="E139" s="13" t="s">
        <v>63</v>
      </c>
      <c r="F139" s="13">
        <v>3</v>
      </c>
      <c r="G139" s="13" t="s">
        <v>36</v>
      </c>
      <c r="H139" s="14">
        <v>28261432</v>
      </c>
      <c r="I139" s="15"/>
      <c r="J139" s="29"/>
    </row>
    <row r="140" spans="1:10" hidden="1" x14ac:dyDescent="0.25">
      <c r="A140" s="10">
        <v>2022</v>
      </c>
      <c r="B140" s="10" t="s">
        <v>32</v>
      </c>
      <c r="C140" s="10" t="s">
        <v>33</v>
      </c>
      <c r="D140" s="10">
        <v>8300</v>
      </c>
      <c r="E140" s="10" t="s">
        <v>63</v>
      </c>
      <c r="F140" s="10">
        <v>4</v>
      </c>
      <c r="G140" s="10" t="s">
        <v>37</v>
      </c>
      <c r="H140" s="11">
        <v>360372</v>
      </c>
      <c r="I140" s="12"/>
      <c r="J140" s="28"/>
    </row>
    <row r="141" spans="1:10" hidden="1" x14ac:dyDescent="0.25">
      <c r="A141" s="13">
        <v>2022</v>
      </c>
      <c r="B141" s="13" t="s">
        <v>32</v>
      </c>
      <c r="C141" s="13" t="s">
        <v>33</v>
      </c>
      <c r="D141" s="13">
        <v>8300</v>
      </c>
      <c r="E141" s="13" t="s">
        <v>63</v>
      </c>
      <c r="F141" s="13">
        <v>6</v>
      </c>
      <c r="G141" s="13" t="s">
        <v>38</v>
      </c>
      <c r="H141" s="14">
        <v>10292100</v>
      </c>
      <c r="I141" s="15"/>
      <c r="J141" s="29"/>
    </row>
    <row r="142" spans="1:10" x14ac:dyDescent="0.25">
      <c r="A142" s="10">
        <v>2022</v>
      </c>
      <c r="B142" s="10" t="s">
        <v>32</v>
      </c>
      <c r="C142" s="10" t="s">
        <v>33</v>
      </c>
      <c r="D142" s="10">
        <v>8300</v>
      </c>
      <c r="E142" s="10" t="s">
        <v>63</v>
      </c>
      <c r="F142" s="10">
        <v>7</v>
      </c>
      <c r="G142" s="10" t="s">
        <v>39</v>
      </c>
      <c r="H142" s="11">
        <v>9688937</v>
      </c>
      <c r="I142" s="12"/>
      <c r="J142" s="28"/>
    </row>
    <row r="143" spans="1:10" hidden="1" x14ac:dyDescent="0.25">
      <c r="A143" s="21">
        <v>2022</v>
      </c>
      <c r="B143" s="21" t="s">
        <v>32</v>
      </c>
      <c r="C143" s="21" t="s">
        <v>33</v>
      </c>
      <c r="D143" s="21">
        <v>8300</v>
      </c>
      <c r="E143" s="21" t="s">
        <v>63</v>
      </c>
      <c r="F143" s="21"/>
      <c r="G143" s="21" t="s">
        <v>68</v>
      </c>
      <c r="H143" s="35">
        <v>48625251</v>
      </c>
      <c r="I143" s="30"/>
      <c r="J143" s="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F30" sqref="F30"/>
    </sheetView>
  </sheetViews>
  <sheetFormatPr baseColWidth="10" defaultColWidth="9.140625" defaultRowHeight="15" x14ac:dyDescent="0.25"/>
  <cols>
    <col min="1" max="1" width="32.42578125" customWidth="1"/>
    <col min="2" max="2" width="10.5703125" customWidth="1"/>
    <col min="3" max="3" width="12.5703125" customWidth="1"/>
    <col min="4" max="4" width="18.85546875" customWidth="1"/>
    <col min="5" max="5" width="19" customWidth="1"/>
    <col min="6" max="6" width="13.42578125" customWidth="1"/>
    <col min="7" max="7" width="13.5703125" customWidth="1"/>
    <col min="8" max="8" width="14.7109375" customWidth="1"/>
    <col min="9" max="9" width="15.5703125" customWidth="1"/>
    <col min="10" max="10" width="11.5703125" customWidth="1"/>
    <col min="11" max="11" width="13.5703125" customWidth="1"/>
    <col min="12" max="12" width="18.85546875" customWidth="1"/>
    <col min="13" max="13" width="19" customWidth="1"/>
    <col min="14" max="14" width="13.42578125" customWidth="1"/>
    <col min="15" max="15" width="13.5703125" customWidth="1"/>
    <col min="16" max="16" width="14.7109375" customWidth="1"/>
    <col min="17" max="17" width="15.5703125" customWidth="1"/>
  </cols>
  <sheetData>
    <row r="1" spans="1:17" x14ac:dyDescent="0.25">
      <c r="A1" s="1" t="s">
        <v>145</v>
      </c>
      <c r="B1" s="129">
        <v>2019</v>
      </c>
      <c r="C1" s="130"/>
      <c r="D1" s="130"/>
      <c r="E1" s="130"/>
      <c r="F1" s="130"/>
      <c r="G1" s="130"/>
      <c r="H1" s="130"/>
      <c r="I1" s="131"/>
      <c r="J1" s="129">
        <v>2020</v>
      </c>
      <c r="K1" s="130"/>
      <c r="L1" s="130"/>
      <c r="M1" s="130"/>
      <c r="N1" s="130"/>
      <c r="O1" s="130"/>
      <c r="P1" s="130"/>
      <c r="Q1" s="131"/>
    </row>
    <row r="2" spans="1:17" x14ac:dyDescent="0.25">
      <c r="A2" s="1" t="s">
        <v>23</v>
      </c>
      <c r="B2" s="2" t="s">
        <v>112</v>
      </c>
      <c r="C2" s="3" t="s">
        <v>113</v>
      </c>
      <c r="D2" s="3" t="s">
        <v>114</v>
      </c>
      <c r="E2" s="3" t="s">
        <v>115</v>
      </c>
      <c r="F2" s="3" t="s">
        <v>116</v>
      </c>
      <c r="G2" s="3" t="s">
        <v>117</v>
      </c>
      <c r="H2" s="3" t="s">
        <v>118</v>
      </c>
      <c r="I2" s="4" t="s">
        <v>119</v>
      </c>
      <c r="J2" s="2" t="s">
        <v>120</v>
      </c>
      <c r="K2" s="3" t="s">
        <v>121</v>
      </c>
      <c r="L2" s="3" t="s">
        <v>122</v>
      </c>
      <c r="M2" s="3" t="s">
        <v>123</v>
      </c>
      <c r="N2" s="3" t="s">
        <v>124</v>
      </c>
      <c r="O2" s="3" t="s">
        <v>125</v>
      </c>
      <c r="P2" s="3" t="s">
        <v>126</v>
      </c>
      <c r="Q2" s="4" t="s">
        <v>127</v>
      </c>
    </row>
    <row r="3" spans="1:17" x14ac:dyDescent="0.25">
      <c r="A3" t="s">
        <v>22</v>
      </c>
      <c r="B3" s="2">
        <v>0</v>
      </c>
      <c r="C3" s="3">
        <v>60895</v>
      </c>
      <c r="D3" s="3">
        <v>6243067</v>
      </c>
      <c r="E3" s="3">
        <v>6241117</v>
      </c>
      <c r="F3" s="3">
        <v>12503483</v>
      </c>
      <c r="G3" s="3">
        <v>1950</v>
      </c>
      <c r="H3" s="3">
        <v>18807445</v>
      </c>
      <c r="I3" s="4">
        <v>18746550</v>
      </c>
      <c r="J3" s="2">
        <v>0</v>
      </c>
      <c r="K3" s="3">
        <v>49631</v>
      </c>
      <c r="L3" s="3">
        <v>5544343</v>
      </c>
      <c r="M3" s="3">
        <v>5544343</v>
      </c>
      <c r="N3" s="3">
        <v>13149985</v>
      </c>
      <c r="O3" s="3">
        <v>0</v>
      </c>
      <c r="P3" s="3">
        <v>18743959</v>
      </c>
      <c r="Q3" s="4">
        <v>18694328</v>
      </c>
    </row>
    <row r="4" spans="1:17" x14ac:dyDescent="0.25">
      <c r="A4" t="s">
        <v>14</v>
      </c>
      <c r="B4" s="2">
        <v>0</v>
      </c>
      <c r="C4" s="3">
        <v>181110516</v>
      </c>
      <c r="D4" s="3">
        <v>73609221</v>
      </c>
      <c r="E4" s="3">
        <v>73537071</v>
      </c>
      <c r="F4" s="3">
        <v>36901748</v>
      </c>
      <c r="G4" s="3">
        <v>72150</v>
      </c>
      <c r="H4" s="3">
        <v>291621485</v>
      </c>
      <c r="I4" s="4">
        <v>110510969</v>
      </c>
      <c r="J4" s="2">
        <v>0</v>
      </c>
      <c r="K4" s="3">
        <v>166294730</v>
      </c>
      <c r="L4" s="3">
        <v>67924596</v>
      </c>
      <c r="M4" s="3">
        <v>67827096</v>
      </c>
      <c r="N4" s="3">
        <v>38664076</v>
      </c>
      <c r="O4" s="3">
        <v>97500</v>
      </c>
      <c r="P4" s="3">
        <v>272883402</v>
      </c>
      <c r="Q4" s="4">
        <v>106588672</v>
      </c>
    </row>
    <row r="5" spans="1:17" x14ac:dyDescent="0.25">
      <c r="A5" t="s">
        <v>0</v>
      </c>
      <c r="B5" s="2">
        <v>242345</v>
      </c>
      <c r="C5" s="3">
        <v>90900091</v>
      </c>
      <c r="D5" s="3">
        <v>29157181</v>
      </c>
      <c r="E5" s="3">
        <v>29075281</v>
      </c>
      <c r="F5" s="3">
        <v>29318679</v>
      </c>
      <c r="G5" s="3">
        <v>81900</v>
      </c>
      <c r="H5" s="3">
        <v>149618296</v>
      </c>
      <c r="I5" s="4">
        <v>58475860</v>
      </c>
      <c r="J5" s="2">
        <v>251261</v>
      </c>
      <c r="K5" s="3">
        <v>90682492</v>
      </c>
      <c r="L5" s="3">
        <v>26615213</v>
      </c>
      <c r="M5" s="3">
        <v>26498213</v>
      </c>
      <c r="N5" s="3">
        <v>31427899</v>
      </c>
      <c r="O5" s="3">
        <v>117000</v>
      </c>
      <c r="P5" s="3">
        <v>148976865</v>
      </c>
      <c r="Q5" s="4">
        <v>58043112</v>
      </c>
    </row>
    <row r="6" spans="1:17" x14ac:dyDescent="0.25">
      <c r="A6" t="s">
        <v>1</v>
      </c>
      <c r="B6" s="2">
        <v>204849</v>
      </c>
      <c r="C6" s="3">
        <v>1569488419</v>
      </c>
      <c r="D6" s="3">
        <v>40229599</v>
      </c>
      <c r="E6" s="3">
        <v>40198399</v>
      </c>
      <c r="F6" s="3">
        <v>15590112</v>
      </c>
      <c r="G6" s="3">
        <v>31200</v>
      </c>
      <c r="H6" s="3">
        <v>1625512979</v>
      </c>
      <c r="I6" s="4">
        <v>55819711</v>
      </c>
      <c r="J6" s="2">
        <v>0</v>
      </c>
      <c r="K6" s="3">
        <v>1421012546</v>
      </c>
      <c r="L6" s="3">
        <v>35791896</v>
      </c>
      <c r="M6" s="3">
        <v>35754846</v>
      </c>
      <c r="N6" s="3">
        <v>16366029</v>
      </c>
      <c r="O6" s="3">
        <v>37050</v>
      </c>
      <c r="P6" s="3">
        <v>1473170471</v>
      </c>
      <c r="Q6" s="4">
        <v>52157925</v>
      </c>
    </row>
    <row r="7" spans="1:17" x14ac:dyDescent="0.25">
      <c r="A7" t="s">
        <v>16</v>
      </c>
      <c r="B7" s="2">
        <v>17229</v>
      </c>
      <c r="C7" s="3">
        <v>58027402</v>
      </c>
      <c r="D7" s="3">
        <v>196071550</v>
      </c>
      <c r="E7" s="3">
        <v>195927250</v>
      </c>
      <c r="F7" s="3">
        <v>70721833</v>
      </c>
      <c r="G7" s="3">
        <v>144300</v>
      </c>
      <c r="H7" s="3">
        <v>324838014</v>
      </c>
      <c r="I7" s="4">
        <v>266793383</v>
      </c>
      <c r="J7" s="2">
        <v>29779</v>
      </c>
      <c r="K7" s="3">
        <v>57076817</v>
      </c>
      <c r="L7" s="3">
        <v>188393953</v>
      </c>
      <c r="M7" s="3">
        <v>188204803</v>
      </c>
      <c r="N7" s="3">
        <v>72652069</v>
      </c>
      <c r="O7" s="3">
        <v>189150</v>
      </c>
      <c r="P7" s="3">
        <v>318152618</v>
      </c>
      <c r="Q7" s="4">
        <v>261046022</v>
      </c>
    </row>
    <row r="8" spans="1:17" x14ac:dyDescent="0.25">
      <c r="A8" t="s">
        <v>2</v>
      </c>
      <c r="B8" s="2">
        <v>0</v>
      </c>
      <c r="C8" s="3">
        <v>0</v>
      </c>
      <c r="D8" s="3">
        <v>40170</v>
      </c>
      <c r="E8" s="3">
        <v>36270</v>
      </c>
      <c r="F8" s="3">
        <v>429618</v>
      </c>
      <c r="G8" s="3">
        <v>3900</v>
      </c>
      <c r="H8" s="3">
        <v>469788</v>
      </c>
      <c r="I8" s="4">
        <v>469788</v>
      </c>
      <c r="J8" s="2">
        <v>0</v>
      </c>
      <c r="K8" s="3">
        <v>0</v>
      </c>
      <c r="L8" s="3">
        <v>44060</v>
      </c>
      <c r="M8" s="3">
        <v>38210</v>
      </c>
      <c r="N8" s="3">
        <v>434486</v>
      </c>
      <c r="O8" s="3">
        <v>5850</v>
      </c>
      <c r="P8" s="3">
        <v>478546</v>
      </c>
      <c r="Q8" s="4">
        <v>478546</v>
      </c>
    </row>
    <row r="9" spans="1:17" x14ac:dyDescent="0.25">
      <c r="A9" t="s">
        <v>3</v>
      </c>
      <c r="B9" s="2">
        <v>30954</v>
      </c>
      <c r="C9" s="3">
        <v>26724</v>
      </c>
      <c r="D9" s="3">
        <v>7032183</v>
      </c>
      <c r="E9" s="3">
        <v>6919083</v>
      </c>
      <c r="F9" s="3">
        <v>17389354</v>
      </c>
      <c r="G9" s="3">
        <v>113100</v>
      </c>
      <c r="H9" s="3">
        <v>24479215</v>
      </c>
      <c r="I9" s="4">
        <v>24421537</v>
      </c>
      <c r="J9" s="2">
        <v>19575</v>
      </c>
      <c r="K9" s="3">
        <v>79132</v>
      </c>
      <c r="L9" s="3">
        <v>6842391</v>
      </c>
      <c r="M9" s="3">
        <v>6674691</v>
      </c>
      <c r="N9" s="3">
        <v>18889108</v>
      </c>
      <c r="O9" s="3">
        <v>167700</v>
      </c>
      <c r="P9" s="3">
        <v>25830206</v>
      </c>
      <c r="Q9" s="4">
        <v>25731499</v>
      </c>
    </row>
    <row r="10" spans="1:17" x14ac:dyDescent="0.25">
      <c r="A10" t="s">
        <v>4</v>
      </c>
      <c r="B10" s="2">
        <v>52304</v>
      </c>
      <c r="C10" s="3">
        <v>168659438</v>
      </c>
      <c r="D10" s="3">
        <v>86075473</v>
      </c>
      <c r="E10" s="3">
        <v>85989673</v>
      </c>
      <c r="F10" s="3">
        <v>37473007</v>
      </c>
      <c r="G10" s="3">
        <v>85800</v>
      </c>
      <c r="H10" s="3">
        <v>292260222</v>
      </c>
      <c r="I10" s="4">
        <v>123548480</v>
      </c>
      <c r="J10" s="2">
        <v>45801</v>
      </c>
      <c r="K10" s="3">
        <v>144410792</v>
      </c>
      <c r="L10" s="3">
        <v>79933837</v>
      </c>
      <c r="M10" s="3">
        <v>79828537</v>
      </c>
      <c r="N10" s="3">
        <v>39468140</v>
      </c>
      <c r="O10" s="3">
        <v>105300</v>
      </c>
      <c r="P10" s="3">
        <v>263858570</v>
      </c>
      <c r="Q10" s="4">
        <v>119401977</v>
      </c>
    </row>
    <row r="11" spans="1:17" x14ac:dyDescent="0.25">
      <c r="A11" t="s">
        <v>5</v>
      </c>
      <c r="B11" s="2">
        <v>115872</v>
      </c>
      <c r="C11" s="3">
        <v>88966096</v>
      </c>
      <c r="D11" s="3">
        <v>41743264</v>
      </c>
      <c r="E11" s="3">
        <v>41686714</v>
      </c>
      <c r="F11" s="3">
        <v>19589829</v>
      </c>
      <c r="G11" s="3">
        <v>56550</v>
      </c>
      <c r="H11" s="3">
        <v>150415061</v>
      </c>
      <c r="I11" s="4">
        <v>61333093</v>
      </c>
      <c r="J11" s="2">
        <v>101362</v>
      </c>
      <c r="K11" s="3">
        <v>83077326</v>
      </c>
      <c r="L11" s="3">
        <v>37595672</v>
      </c>
      <c r="M11" s="3">
        <v>37525472</v>
      </c>
      <c r="N11" s="3">
        <v>20786663</v>
      </c>
      <c r="O11" s="3">
        <v>70200</v>
      </c>
      <c r="P11" s="3">
        <v>141561023</v>
      </c>
      <c r="Q11" s="4">
        <v>58382335</v>
      </c>
    </row>
    <row r="12" spans="1:17" x14ac:dyDescent="0.25">
      <c r="A12" t="s">
        <v>6</v>
      </c>
      <c r="B12" s="2">
        <v>252891</v>
      </c>
      <c r="C12" s="3">
        <v>113222917</v>
      </c>
      <c r="D12" s="3">
        <v>30053654</v>
      </c>
      <c r="E12" s="3">
        <v>30020504</v>
      </c>
      <c r="F12" s="3">
        <v>9445147</v>
      </c>
      <c r="G12" s="3">
        <v>33150</v>
      </c>
      <c r="H12" s="3">
        <v>152974609</v>
      </c>
      <c r="I12" s="4">
        <v>39498801</v>
      </c>
      <c r="J12" s="2">
        <v>225096</v>
      </c>
      <c r="K12" s="3">
        <v>98580306</v>
      </c>
      <c r="L12" s="3">
        <v>29858287</v>
      </c>
      <c r="M12" s="3">
        <v>29811487</v>
      </c>
      <c r="N12" s="3">
        <v>10054414</v>
      </c>
      <c r="O12" s="3">
        <v>46800</v>
      </c>
      <c r="P12" s="3">
        <v>138718103</v>
      </c>
      <c r="Q12" s="4">
        <v>39912701</v>
      </c>
    </row>
    <row r="13" spans="1:17" x14ac:dyDescent="0.25">
      <c r="A13" t="s">
        <v>7</v>
      </c>
      <c r="B13" s="2">
        <v>14805</v>
      </c>
      <c r="C13" s="3">
        <v>0</v>
      </c>
      <c r="D13" s="3">
        <v>372553</v>
      </c>
      <c r="E13" s="3">
        <v>370603</v>
      </c>
      <c r="F13" s="3">
        <v>1527030</v>
      </c>
      <c r="G13" s="3">
        <v>1950</v>
      </c>
      <c r="H13" s="3">
        <v>1914388</v>
      </c>
      <c r="I13" s="4">
        <v>1899583</v>
      </c>
      <c r="J13" s="2">
        <v>9252</v>
      </c>
      <c r="K13" s="3">
        <v>0</v>
      </c>
      <c r="L13" s="3">
        <v>392682</v>
      </c>
      <c r="M13" s="3">
        <v>388782</v>
      </c>
      <c r="N13" s="3">
        <v>1696699</v>
      </c>
      <c r="O13" s="3">
        <v>3900</v>
      </c>
      <c r="P13" s="3">
        <v>2098633</v>
      </c>
      <c r="Q13" s="4">
        <v>2089381</v>
      </c>
    </row>
    <row r="14" spans="1:17" x14ac:dyDescent="0.25">
      <c r="A14" t="s">
        <v>8</v>
      </c>
      <c r="B14" s="2">
        <v>48534</v>
      </c>
      <c r="C14" s="3">
        <v>24536633</v>
      </c>
      <c r="D14" s="3">
        <v>30810715</v>
      </c>
      <c r="E14" s="3">
        <v>30771715</v>
      </c>
      <c r="F14" s="3">
        <v>39941836</v>
      </c>
      <c r="G14" s="3">
        <v>39000</v>
      </c>
      <c r="H14" s="3">
        <v>95337718</v>
      </c>
      <c r="I14" s="4">
        <v>70752551</v>
      </c>
      <c r="J14" s="2">
        <v>66026</v>
      </c>
      <c r="K14" s="3">
        <v>20089381</v>
      </c>
      <c r="L14" s="3">
        <v>27610792</v>
      </c>
      <c r="M14" s="3">
        <v>27558142</v>
      </c>
      <c r="N14" s="3">
        <v>42141297</v>
      </c>
      <c r="O14" s="3">
        <v>52650</v>
      </c>
      <c r="P14" s="3">
        <v>89907496</v>
      </c>
      <c r="Q14" s="4">
        <v>69752089</v>
      </c>
    </row>
    <row r="15" spans="1:17" x14ac:dyDescent="0.25">
      <c r="A15" t="s">
        <v>9</v>
      </c>
      <c r="B15" s="2">
        <v>108773</v>
      </c>
      <c r="C15" s="3">
        <v>264960261</v>
      </c>
      <c r="D15" s="3">
        <v>76610583</v>
      </c>
      <c r="E15" s="3">
        <v>76419483</v>
      </c>
      <c r="F15" s="3">
        <v>88436701</v>
      </c>
      <c r="G15" s="3">
        <v>191100</v>
      </c>
      <c r="H15" s="3">
        <v>430116318</v>
      </c>
      <c r="I15" s="4">
        <v>165047284</v>
      </c>
      <c r="J15" s="2">
        <v>75575</v>
      </c>
      <c r="K15" s="3">
        <v>247292575</v>
      </c>
      <c r="L15" s="3">
        <v>69724780</v>
      </c>
      <c r="M15" s="3">
        <v>69459580</v>
      </c>
      <c r="N15" s="3">
        <v>92901057</v>
      </c>
      <c r="O15" s="3">
        <v>265200</v>
      </c>
      <c r="P15" s="3">
        <v>409993987</v>
      </c>
      <c r="Q15" s="4">
        <v>162625837</v>
      </c>
    </row>
    <row r="16" spans="1:17" x14ac:dyDescent="0.25">
      <c r="A16" t="s">
        <v>10</v>
      </c>
      <c r="B16" s="2">
        <v>4282435</v>
      </c>
      <c r="C16" s="3">
        <v>78342398</v>
      </c>
      <c r="D16" s="3">
        <v>282910881</v>
      </c>
      <c r="E16" s="3">
        <v>282360981</v>
      </c>
      <c r="F16" s="3">
        <v>237144050</v>
      </c>
      <c r="G16" s="3">
        <v>549900</v>
      </c>
      <c r="H16" s="3">
        <v>602679764</v>
      </c>
      <c r="I16" s="4">
        <v>520054931</v>
      </c>
      <c r="J16" s="2">
        <v>2906017</v>
      </c>
      <c r="K16" s="3">
        <v>72947720</v>
      </c>
      <c r="L16" s="3">
        <v>258235497</v>
      </c>
      <c r="M16" s="3">
        <v>257529597</v>
      </c>
      <c r="N16" s="3">
        <v>247459697</v>
      </c>
      <c r="O16" s="3">
        <v>705900</v>
      </c>
      <c r="P16" s="3">
        <v>581548931</v>
      </c>
      <c r="Q16" s="4">
        <v>505695194</v>
      </c>
    </row>
    <row r="17" spans="1:17" x14ac:dyDescent="0.25">
      <c r="A17" t="s">
        <v>11</v>
      </c>
      <c r="B17" s="2">
        <v>656468</v>
      </c>
      <c r="C17" s="3">
        <v>67488891</v>
      </c>
      <c r="D17" s="3">
        <v>261607150</v>
      </c>
      <c r="E17" s="3">
        <v>260772550</v>
      </c>
      <c r="F17" s="3">
        <v>136101218</v>
      </c>
      <c r="G17" s="3">
        <v>834600</v>
      </c>
      <c r="H17" s="3">
        <v>465853727</v>
      </c>
      <c r="I17" s="4">
        <v>397708368</v>
      </c>
      <c r="J17" s="2">
        <v>540744</v>
      </c>
      <c r="K17" s="3">
        <v>65014925</v>
      </c>
      <c r="L17" s="3">
        <v>230541094</v>
      </c>
      <c r="M17" s="3">
        <v>229456894</v>
      </c>
      <c r="N17" s="3">
        <v>142020125</v>
      </c>
      <c r="O17" s="3">
        <v>1084200</v>
      </c>
      <c r="P17" s="3">
        <v>438116888</v>
      </c>
      <c r="Q17" s="4">
        <v>372561219</v>
      </c>
    </row>
    <row r="18" spans="1:17" x14ac:dyDescent="0.25">
      <c r="A18" t="s">
        <v>12</v>
      </c>
      <c r="B18" s="2">
        <v>50083</v>
      </c>
      <c r="C18" s="3">
        <v>3395606</v>
      </c>
      <c r="D18" s="3">
        <v>2686315</v>
      </c>
      <c r="E18" s="3">
        <v>2680465</v>
      </c>
      <c r="F18" s="3">
        <v>3597941</v>
      </c>
      <c r="G18" s="3">
        <v>5850</v>
      </c>
      <c r="H18" s="3">
        <v>9729945</v>
      </c>
      <c r="I18" s="4">
        <v>6284256</v>
      </c>
      <c r="J18" s="2">
        <v>28441</v>
      </c>
      <c r="K18" s="3">
        <v>3004363</v>
      </c>
      <c r="L18" s="3">
        <v>2621596</v>
      </c>
      <c r="M18" s="3">
        <v>2611846</v>
      </c>
      <c r="N18" s="3">
        <v>3859969</v>
      </c>
      <c r="O18" s="3">
        <v>9750</v>
      </c>
      <c r="P18" s="3">
        <v>9514369</v>
      </c>
      <c r="Q18" s="4">
        <v>6481565</v>
      </c>
    </row>
    <row r="19" spans="1:17" x14ac:dyDescent="0.25">
      <c r="A19" t="s">
        <v>13</v>
      </c>
      <c r="B19" s="2">
        <v>21656</v>
      </c>
      <c r="C19" s="3">
        <v>26885015</v>
      </c>
      <c r="D19" s="3">
        <v>28018481</v>
      </c>
      <c r="E19" s="3">
        <v>27891731</v>
      </c>
      <c r="F19" s="3">
        <v>27784938</v>
      </c>
      <c r="G19" s="3">
        <v>126750</v>
      </c>
      <c r="H19" s="3">
        <v>82710090</v>
      </c>
      <c r="I19" s="4">
        <v>55803419</v>
      </c>
      <c r="J19" s="2">
        <v>0</v>
      </c>
      <c r="K19" s="3">
        <v>23219653</v>
      </c>
      <c r="L19" s="3">
        <v>24960556</v>
      </c>
      <c r="M19" s="3">
        <v>24798706</v>
      </c>
      <c r="N19" s="3">
        <v>29119884</v>
      </c>
      <c r="O19" s="3">
        <v>161850</v>
      </c>
      <c r="P19" s="3">
        <v>77300093</v>
      </c>
      <c r="Q19" s="4">
        <v>54080440</v>
      </c>
    </row>
    <row r="20" spans="1:17" x14ac:dyDescent="0.25">
      <c r="A20" t="s">
        <v>15</v>
      </c>
      <c r="B20" s="2">
        <v>165170</v>
      </c>
      <c r="C20" s="3">
        <v>167919514</v>
      </c>
      <c r="D20" s="3">
        <v>53352364</v>
      </c>
      <c r="E20" s="3">
        <v>53297764</v>
      </c>
      <c r="F20" s="3">
        <v>29010403</v>
      </c>
      <c r="G20" s="3">
        <v>54600</v>
      </c>
      <c r="H20" s="3">
        <v>250447451</v>
      </c>
      <c r="I20" s="4">
        <v>82362767</v>
      </c>
      <c r="J20" s="2">
        <v>184171</v>
      </c>
      <c r="K20" s="3">
        <v>154752355</v>
      </c>
      <c r="L20" s="3">
        <v>48241154</v>
      </c>
      <c r="M20" s="3">
        <v>48165104</v>
      </c>
      <c r="N20" s="3">
        <v>30376371</v>
      </c>
      <c r="O20" s="3">
        <v>76050</v>
      </c>
      <c r="P20" s="3">
        <v>233554051</v>
      </c>
      <c r="Q20" s="4">
        <v>78617525</v>
      </c>
    </row>
    <row r="21" spans="1:17" x14ac:dyDescent="0.25">
      <c r="A21" t="s">
        <v>17</v>
      </c>
      <c r="B21" s="2">
        <v>481405</v>
      </c>
      <c r="C21" s="3">
        <v>29154793</v>
      </c>
      <c r="D21" s="3">
        <v>10734423</v>
      </c>
      <c r="E21" s="3">
        <v>10699323</v>
      </c>
      <c r="F21" s="3">
        <v>10949294</v>
      </c>
      <c r="G21" s="3">
        <v>35100</v>
      </c>
      <c r="H21" s="3">
        <v>51319915</v>
      </c>
      <c r="I21" s="4">
        <v>21683717</v>
      </c>
      <c r="J21" s="2">
        <v>538866</v>
      </c>
      <c r="K21" s="3">
        <v>24866804</v>
      </c>
      <c r="L21" s="3">
        <v>9954435</v>
      </c>
      <c r="M21" s="3">
        <v>9913485</v>
      </c>
      <c r="N21" s="3">
        <v>11755529</v>
      </c>
      <c r="O21" s="3">
        <v>40950</v>
      </c>
      <c r="P21" s="3">
        <v>47115634</v>
      </c>
      <c r="Q21" s="4">
        <v>21709964</v>
      </c>
    </row>
    <row r="22" spans="1:17" x14ac:dyDescent="0.25">
      <c r="A22" t="s">
        <v>18</v>
      </c>
      <c r="B22" s="2">
        <v>2403609</v>
      </c>
      <c r="C22" s="3">
        <v>125197501</v>
      </c>
      <c r="D22" s="3">
        <v>288836987</v>
      </c>
      <c r="E22" s="3">
        <v>288353387</v>
      </c>
      <c r="F22" s="3">
        <v>241036377</v>
      </c>
      <c r="G22" s="3">
        <v>483600</v>
      </c>
      <c r="H22" s="3">
        <v>657474474</v>
      </c>
      <c r="I22" s="4">
        <v>529873364</v>
      </c>
      <c r="J22" s="2">
        <v>1661529</v>
      </c>
      <c r="K22" s="3">
        <v>116789236</v>
      </c>
      <c r="L22" s="3">
        <v>252339942</v>
      </c>
      <c r="M22" s="3">
        <v>251690592</v>
      </c>
      <c r="N22" s="3">
        <v>251643725</v>
      </c>
      <c r="O22" s="3">
        <v>649350</v>
      </c>
      <c r="P22" s="3">
        <v>622434432</v>
      </c>
      <c r="Q22" s="4">
        <v>503983667</v>
      </c>
    </row>
    <row r="23" spans="1:17" x14ac:dyDescent="0.25">
      <c r="A23" t="s">
        <v>19</v>
      </c>
      <c r="B23" s="2">
        <v>86416</v>
      </c>
      <c r="C23" s="3">
        <v>0</v>
      </c>
      <c r="D23" s="3">
        <v>1245985</v>
      </c>
      <c r="E23" s="3">
        <v>1244035</v>
      </c>
      <c r="F23" s="3">
        <v>2751497</v>
      </c>
      <c r="G23" s="3">
        <v>1950</v>
      </c>
      <c r="H23" s="3">
        <v>4083898</v>
      </c>
      <c r="I23" s="4">
        <v>3997482</v>
      </c>
      <c r="J23" s="2">
        <v>60450</v>
      </c>
      <c r="K23" s="3">
        <v>0</v>
      </c>
      <c r="L23" s="3">
        <v>1162570</v>
      </c>
      <c r="M23" s="3">
        <v>1152820</v>
      </c>
      <c r="N23" s="3">
        <v>3005248</v>
      </c>
      <c r="O23" s="3">
        <v>9750</v>
      </c>
      <c r="P23" s="3">
        <v>4228268</v>
      </c>
      <c r="Q23" s="4">
        <v>4167818</v>
      </c>
    </row>
    <row r="24" spans="1:17" x14ac:dyDescent="0.25">
      <c r="A24" t="s">
        <v>20</v>
      </c>
      <c r="B24" s="2">
        <v>0</v>
      </c>
      <c r="C24" s="3">
        <v>14002847</v>
      </c>
      <c r="D24" s="3">
        <v>9700570</v>
      </c>
      <c r="E24" s="3">
        <v>9673270</v>
      </c>
      <c r="F24" s="3">
        <v>10276936</v>
      </c>
      <c r="G24" s="3">
        <v>27300</v>
      </c>
      <c r="H24" s="3">
        <v>33980353</v>
      </c>
      <c r="I24" s="4">
        <v>19977506</v>
      </c>
      <c r="J24" s="2">
        <v>0</v>
      </c>
      <c r="K24" s="3">
        <v>12273518</v>
      </c>
      <c r="L24" s="3">
        <v>8253247</v>
      </c>
      <c r="M24" s="3">
        <v>8208397</v>
      </c>
      <c r="N24" s="3">
        <v>11283341</v>
      </c>
      <c r="O24" s="3">
        <v>44850</v>
      </c>
      <c r="P24" s="3">
        <v>31810106</v>
      </c>
      <c r="Q24" s="4">
        <v>19536588</v>
      </c>
    </row>
    <row r="25" spans="1:17" x14ac:dyDescent="0.25">
      <c r="A25" t="s">
        <v>21</v>
      </c>
      <c r="B25" s="5">
        <v>19571</v>
      </c>
      <c r="C25" s="6">
        <v>26769658</v>
      </c>
      <c r="D25" s="6">
        <v>10341298</v>
      </c>
      <c r="E25" s="6">
        <v>10296448</v>
      </c>
      <c r="F25" s="6">
        <v>10137196</v>
      </c>
      <c r="G25" s="6">
        <v>44850</v>
      </c>
      <c r="H25" s="6">
        <v>47267723</v>
      </c>
      <c r="I25" s="7">
        <v>20478494</v>
      </c>
      <c r="J25" s="5">
        <v>20337</v>
      </c>
      <c r="K25" s="6">
        <v>23447788</v>
      </c>
      <c r="L25" s="6">
        <v>10767025</v>
      </c>
      <c r="M25" s="6">
        <v>10710475</v>
      </c>
      <c r="N25" s="6">
        <v>10698098</v>
      </c>
      <c r="O25" s="6">
        <v>56550</v>
      </c>
      <c r="P25" s="6">
        <v>44933248</v>
      </c>
      <c r="Q25" s="7">
        <v>21465123</v>
      </c>
    </row>
  </sheetData>
  <mergeCells count="2">
    <mergeCell ref="B1:I1"/>
    <mergeCell ref="J1:Q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92"/>
  <sheetViews>
    <sheetView workbookViewId="0">
      <selection activeCell="L13" sqref="L13"/>
    </sheetView>
  </sheetViews>
  <sheetFormatPr baseColWidth="10" defaultRowHeight="15" x14ac:dyDescent="0.25"/>
  <cols>
    <col min="2" max="2" width="13.28515625" customWidth="1"/>
    <col min="3" max="3" width="19.7109375" customWidth="1"/>
    <col min="5" max="5" width="27.140625" customWidth="1"/>
    <col min="7" max="7" width="31.5703125" customWidth="1"/>
    <col min="8" max="8" width="14.85546875" customWidth="1"/>
    <col min="9" max="9" width="38.7109375" customWidth="1"/>
  </cols>
  <sheetData>
    <row r="1" spans="1:9" x14ac:dyDescent="0.25">
      <c r="A1" s="8" t="s">
        <v>24</v>
      </c>
      <c r="B1" s="8" t="s">
        <v>25</v>
      </c>
      <c r="C1" s="8" t="s">
        <v>26</v>
      </c>
      <c r="D1" s="8" t="s">
        <v>27</v>
      </c>
      <c r="E1" s="8" t="s">
        <v>23</v>
      </c>
      <c r="F1" s="8" t="s">
        <v>28</v>
      </c>
      <c r="G1" s="8" t="s">
        <v>29</v>
      </c>
      <c r="H1" s="8" t="s">
        <v>30</v>
      </c>
      <c r="I1" s="8" t="s">
        <v>31</v>
      </c>
    </row>
    <row r="2" spans="1:9" x14ac:dyDescent="0.25">
      <c r="A2" s="8">
        <v>2013</v>
      </c>
      <c r="B2" s="8" t="s">
        <v>32</v>
      </c>
      <c r="C2" s="8" t="s">
        <v>33</v>
      </c>
      <c r="D2" s="8">
        <v>8051</v>
      </c>
      <c r="E2" s="8" t="s">
        <v>34</v>
      </c>
      <c r="F2" s="8">
        <v>1</v>
      </c>
      <c r="G2" s="8" t="s">
        <v>35</v>
      </c>
      <c r="H2" s="9">
        <v>188203</v>
      </c>
      <c r="I2" s="8"/>
    </row>
    <row r="3" spans="1:9" x14ac:dyDescent="0.25">
      <c r="A3" s="8">
        <v>2013</v>
      </c>
      <c r="B3" s="8" t="s">
        <v>32</v>
      </c>
      <c r="C3" s="8" t="s">
        <v>33</v>
      </c>
      <c r="D3" s="8">
        <v>8051</v>
      </c>
      <c r="E3" s="8" t="s">
        <v>34</v>
      </c>
      <c r="F3" s="8">
        <v>3</v>
      </c>
      <c r="G3" s="8" t="s">
        <v>36</v>
      </c>
      <c r="H3" s="9">
        <v>96070714</v>
      </c>
      <c r="I3" s="8"/>
    </row>
    <row r="4" spans="1:9" x14ac:dyDescent="0.25">
      <c r="A4" s="8">
        <v>2013</v>
      </c>
      <c r="B4" s="8" t="s">
        <v>32</v>
      </c>
      <c r="C4" s="8" t="s">
        <v>33</v>
      </c>
      <c r="D4" s="8">
        <v>8051</v>
      </c>
      <c r="E4" s="8" t="s">
        <v>34</v>
      </c>
      <c r="F4" s="8">
        <v>4</v>
      </c>
      <c r="G4" s="8" t="s">
        <v>37</v>
      </c>
      <c r="H4" s="9">
        <v>487886</v>
      </c>
      <c r="I4" s="8"/>
    </row>
    <row r="5" spans="1:9" x14ac:dyDescent="0.25">
      <c r="A5" s="8">
        <v>2013</v>
      </c>
      <c r="B5" s="8" t="s">
        <v>32</v>
      </c>
      <c r="C5" s="8" t="s">
        <v>33</v>
      </c>
      <c r="D5" s="8">
        <v>8051</v>
      </c>
      <c r="E5" s="8" t="s">
        <v>34</v>
      </c>
      <c r="F5" s="8">
        <v>6</v>
      </c>
      <c r="G5" s="8" t="s">
        <v>38</v>
      </c>
      <c r="H5" s="9">
        <v>26688912</v>
      </c>
      <c r="I5" s="8"/>
    </row>
    <row r="6" spans="1:9" x14ac:dyDescent="0.25">
      <c r="A6" s="8">
        <v>2013</v>
      </c>
      <c r="B6" s="8" t="s">
        <v>32</v>
      </c>
      <c r="C6" s="8" t="s">
        <v>33</v>
      </c>
      <c r="D6" s="8">
        <v>8051</v>
      </c>
      <c r="E6" s="8" t="s">
        <v>34</v>
      </c>
      <c r="F6" s="8">
        <v>7</v>
      </c>
      <c r="G6" s="8" t="s">
        <v>39</v>
      </c>
      <c r="H6" s="9">
        <v>29746369</v>
      </c>
      <c r="I6" s="8"/>
    </row>
    <row r="7" spans="1:9" x14ac:dyDescent="0.25">
      <c r="A7" s="8">
        <v>2013</v>
      </c>
      <c r="B7" s="8" t="s">
        <v>32</v>
      </c>
      <c r="C7" s="8" t="s">
        <v>33</v>
      </c>
      <c r="D7" s="8">
        <v>8054</v>
      </c>
      <c r="E7" s="8" t="s">
        <v>40</v>
      </c>
      <c r="F7" s="8">
        <v>1</v>
      </c>
      <c r="G7" s="8" t="s">
        <v>35</v>
      </c>
      <c r="H7" s="9">
        <v>177924</v>
      </c>
      <c r="I7" s="8"/>
    </row>
    <row r="8" spans="1:9" x14ac:dyDescent="0.25">
      <c r="A8" s="8">
        <v>2013</v>
      </c>
      <c r="B8" s="8" t="s">
        <v>32</v>
      </c>
      <c r="C8" s="8" t="s">
        <v>33</v>
      </c>
      <c r="D8" s="8">
        <v>8054</v>
      </c>
      <c r="E8" s="8" t="s">
        <v>40</v>
      </c>
      <c r="F8" s="8">
        <v>3</v>
      </c>
      <c r="G8" s="8" t="s">
        <v>36</v>
      </c>
      <c r="H8" s="9">
        <v>1517282029</v>
      </c>
      <c r="I8" s="8" t="s">
        <v>41</v>
      </c>
    </row>
    <row r="9" spans="1:9" x14ac:dyDescent="0.25">
      <c r="A9" s="8">
        <v>2013</v>
      </c>
      <c r="B9" s="8" t="s">
        <v>32</v>
      </c>
      <c r="C9" s="8" t="s">
        <v>33</v>
      </c>
      <c r="D9" s="8">
        <v>8054</v>
      </c>
      <c r="E9" s="8" t="s">
        <v>40</v>
      </c>
      <c r="F9" s="8">
        <v>4</v>
      </c>
      <c r="G9" s="8" t="s">
        <v>37</v>
      </c>
      <c r="H9" s="9">
        <v>402145</v>
      </c>
      <c r="I9" s="8"/>
    </row>
    <row r="10" spans="1:9" x14ac:dyDescent="0.25">
      <c r="A10" s="8">
        <v>2013</v>
      </c>
      <c r="B10" s="8" t="s">
        <v>32</v>
      </c>
      <c r="C10" s="8" t="s">
        <v>33</v>
      </c>
      <c r="D10" s="8">
        <v>8054</v>
      </c>
      <c r="E10" s="8" t="s">
        <v>40</v>
      </c>
      <c r="F10" s="8">
        <v>6</v>
      </c>
      <c r="G10" s="8" t="s">
        <v>38</v>
      </c>
      <c r="H10" s="9">
        <v>33878067</v>
      </c>
      <c r="I10" s="8"/>
    </row>
    <row r="11" spans="1:9" x14ac:dyDescent="0.25">
      <c r="A11" s="8">
        <v>2013</v>
      </c>
      <c r="B11" s="8" t="s">
        <v>32</v>
      </c>
      <c r="C11" s="8" t="s">
        <v>33</v>
      </c>
      <c r="D11" s="8">
        <v>8054</v>
      </c>
      <c r="E11" s="8" t="s">
        <v>40</v>
      </c>
      <c r="F11" s="8">
        <v>7</v>
      </c>
      <c r="G11" s="8" t="s">
        <v>39</v>
      </c>
      <c r="H11" s="9">
        <v>15469407</v>
      </c>
      <c r="I11" s="8"/>
    </row>
    <row r="12" spans="1:9" x14ac:dyDescent="0.25">
      <c r="A12" s="8">
        <v>2013</v>
      </c>
      <c r="B12" s="8" t="s">
        <v>32</v>
      </c>
      <c r="C12" s="8" t="s">
        <v>33</v>
      </c>
      <c r="D12" s="8">
        <v>8087</v>
      </c>
      <c r="E12" s="8" t="s">
        <v>42</v>
      </c>
      <c r="F12" s="8">
        <v>1</v>
      </c>
      <c r="G12" s="8" t="s">
        <v>35</v>
      </c>
      <c r="H12" s="8"/>
      <c r="I12" s="8" t="s">
        <v>43</v>
      </c>
    </row>
    <row r="13" spans="1:9" x14ac:dyDescent="0.25">
      <c r="A13" s="8">
        <v>2013</v>
      </c>
      <c r="B13" s="8" t="s">
        <v>32</v>
      </c>
      <c r="C13" s="8" t="s">
        <v>33</v>
      </c>
      <c r="D13" s="8">
        <v>8087</v>
      </c>
      <c r="E13" s="8" t="s">
        <v>42</v>
      </c>
      <c r="F13" s="8">
        <v>4</v>
      </c>
      <c r="G13" s="8" t="s">
        <v>37</v>
      </c>
      <c r="H13" s="9">
        <v>18946</v>
      </c>
      <c r="I13" s="8"/>
    </row>
    <row r="14" spans="1:9" x14ac:dyDescent="0.25">
      <c r="A14" s="8">
        <v>2013</v>
      </c>
      <c r="B14" s="8" t="s">
        <v>32</v>
      </c>
      <c r="C14" s="8" t="s">
        <v>33</v>
      </c>
      <c r="D14" s="8">
        <v>8087</v>
      </c>
      <c r="E14" s="8" t="s">
        <v>42</v>
      </c>
      <c r="F14" s="8">
        <v>6</v>
      </c>
      <c r="G14" s="8" t="s">
        <v>38</v>
      </c>
      <c r="H14" s="9">
        <v>84203</v>
      </c>
      <c r="I14" s="8"/>
    </row>
    <row r="15" spans="1:9" x14ac:dyDescent="0.25">
      <c r="A15" s="8">
        <v>2013</v>
      </c>
      <c r="B15" s="8" t="s">
        <v>32</v>
      </c>
      <c r="C15" s="8" t="s">
        <v>33</v>
      </c>
      <c r="D15" s="8">
        <v>8087</v>
      </c>
      <c r="E15" s="8" t="s">
        <v>42</v>
      </c>
      <c r="F15" s="8">
        <v>7</v>
      </c>
      <c r="G15" s="8" t="s">
        <v>39</v>
      </c>
      <c r="H15" s="9">
        <v>411165</v>
      </c>
      <c r="I15" s="8"/>
    </row>
    <row r="16" spans="1:9" x14ac:dyDescent="0.25">
      <c r="A16" s="8">
        <v>2013</v>
      </c>
      <c r="B16" s="8" t="s">
        <v>32</v>
      </c>
      <c r="C16" s="8" t="s">
        <v>33</v>
      </c>
      <c r="D16" s="8">
        <v>8120</v>
      </c>
      <c r="E16" s="8" t="s">
        <v>44</v>
      </c>
      <c r="F16" s="8">
        <v>1</v>
      </c>
      <c r="G16" s="8" t="s">
        <v>35</v>
      </c>
      <c r="H16" s="9">
        <v>35617</v>
      </c>
      <c r="I16" s="8"/>
    </row>
    <row r="17" spans="1:9" x14ac:dyDescent="0.25">
      <c r="A17" s="8">
        <v>2013</v>
      </c>
      <c r="B17" s="8" t="s">
        <v>32</v>
      </c>
      <c r="C17" s="8" t="s">
        <v>33</v>
      </c>
      <c r="D17" s="8">
        <v>8120</v>
      </c>
      <c r="E17" s="8" t="s">
        <v>44</v>
      </c>
      <c r="F17" s="8">
        <v>3</v>
      </c>
      <c r="G17" s="8" t="s">
        <v>36</v>
      </c>
      <c r="H17" s="9">
        <v>28721</v>
      </c>
      <c r="I17" s="8"/>
    </row>
    <row r="18" spans="1:9" x14ac:dyDescent="0.25">
      <c r="A18" s="8">
        <v>2013</v>
      </c>
      <c r="B18" s="8" t="s">
        <v>32</v>
      </c>
      <c r="C18" s="8" t="s">
        <v>33</v>
      </c>
      <c r="D18" s="8">
        <v>8120</v>
      </c>
      <c r="E18" s="8" t="s">
        <v>44</v>
      </c>
      <c r="F18" s="8">
        <v>4</v>
      </c>
      <c r="G18" s="8" t="s">
        <v>37</v>
      </c>
      <c r="H18" s="9">
        <v>357707</v>
      </c>
      <c r="I18" s="8"/>
    </row>
    <row r="19" spans="1:9" x14ac:dyDescent="0.25">
      <c r="A19" s="8">
        <v>2013</v>
      </c>
      <c r="B19" s="8" t="s">
        <v>32</v>
      </c>
      <c r="C19" s="8" t="s">
        <v>33</v>
      </c>
      <c r="D19" s="8">
        <v>8120</v>
      </c>
      <c r="E19" s="8" t="s">
        <v>44</v>
      </c>
      <c r="F19" s="8">
        <v>6</v>
      </c>
      <c r="G19" s="8" t="s">
        <v>38</v>
      </c>
      <c r="H19" s="9">
        <v>7676489</v>
      </c>
      <c r="I19" s="8"/>
    </row>
    <row r="20" spans="1:9" x14ac:dyDescent="0.25">
      <c r="A20" s="8">
        <v>2013</v>
      </c>
      <c r="B20" s="8" t="s">
        <v>32</v>
      </c>
      <c r="C20" s="8" t="s">
        <v>33</v>
      </c>
      <c r="D20" s="8">
        <v>8120</v>
      </c>
      <c r="E20" s="8" t="s">
        <v>44</v>
      </c>
      <c r="F20" s="8">
        <v>7</v>
      </c>
      <c r="G20" s="8" t="s">
        <v>39</v>
      </c>
      <c r="H20" s="9">
        <v>17214194</v>
      </c>
      <c r="I20" s="8"/>
    </row>
    <row r="21" spans="1:9" x14ac:dyDescent="0.25">
      <c r="A21" s="8">
        <v>2013</v>
      </c>
      <c r="B21" s="8" t="s">
        <v>32</v>
      </c>
      <c r="C21" s="8" t="s">
        <v>33</v>
      </c>
      <c r="D21" s="8">
        <v>8125</v>
      </c>
      <c r="E21" s="8" t="s">
        <v>45</v>
      </c>
      <c r="F21" s="8">
        <v>1</v>
      </c>
      <c r="G21" s="8" t="s">
        <v>35</v>
      </c>
      <c r="H21" s="9">
        <v>59762</v>
      </c>
      <c r="I21" s="8"/>
    </row>
    <row r="22" spans="1:9" x14ac:dyDescent="0.25">
      <c r="A22" s="8">
        <v>2013</v>
      </c>
      <c r="B22" s="8" t="s">
        <v>32</v>
      </c>
      <c r="C22" s="8" t="s">
        <v>33</v>
      </c>
      <c r="D22" s="8">
        <v>8125</v>
      </c>
      <c r="E22" s="8" t="s">
        <v>45</v>
      </c>
      <c r="F22" s="8">
        <v>3</v>
      </c>
      <c r="G22" s="8" t="s">
        <v>36</v>
      </c>
      <c r="H22" s="9">
        <v>140986155</v>
      </c>
      <c r="I22" s="8" t="s">
        <v>41</v>
      </c>
    </row>
    <row r="23" spans="1:9" x14ac:dyDescent="0.25">
      <c r="A23" s="8">
        <v>2013</v>
      </c>
      <c r="B23" s="8" t="s">
        <v>32</v>
      </c>
      <c r="C23" s="8" t="s">
        <v>33</v>
      </c>
      <c r="D23" s="8">
        <v>8125</v>
      </c>
      <c r="E23" s="8" t="s">
        <v>45</v>
      </c>
      <c r="F23" s="8">
        <v>4</v>
      </c>
      <c r="G23" s="8" t="s">
        <v>37</v>
      </c>
      <c r="H23" s="9">
        <v>533111</v>
      </c>
      <c r="I23" s="8"/>
    </row>
    <row r="24" spans="1:9" x14ac:dyDescent="0.25">
      <c r="A24" s="8">
        <v>2013</v>
      </c>
      <c r="B24" s="8" t="s">
        <v>32</v>
      </c>
      <c r="C24" s="8" t="s">
        <v>33</v>
      </c>
      <c r="D24" s="8">
        <v>8125</v>
      </c>
      <c r="E24" s="8" t="s">
        <v>45</v>
      </c>
      <c r="F24" s="8">
        <v>5</v>
      </c>
      <c r="G24" s="8" t="s">
        <v>46</v>
      </c>
      <c r="H24" s="8"/>
      <c r="I24" s="8" t="s">
        <v>43</v>
      </c>
    </row>
    <row r="25" spans="1:9" x14ac:dyDescent="0.25">
      <c r="A25" s="8">
        <v>2013</v>
      </c>
      <c r="B25" s="8" t="s">
        <v>32</v>
      </c>
      <c r="C25" s="8" t="s">
        <v>33</v>
      </c>
      <c r="D25" s="8">
        <v>8125</v>
      </c>
      <c r="E25" s="8" t="s">
        <v>45</v>
      </c>
      <c r="F25" s="8">
        <v>6</v>
      </c>
      <c r="G25" s="8" t="s">
        <v>38</v>
      </c>
      <c r="H25" s="9">
        <v>86449633</v>
      </c>
      <c r="I25" s="8"/>
    </row>
    <row r="26" spans="1:9" x14ac:dyDescent="0.25">
      <c r="A26" s="8">
        <v>2013</v>
      </c>
      <c r="B26" s="8" t="s">
        <v>32</v>
      </c>
      <c r="C26" s="8" t="s">
        <v>33</v>
      </c>
      <c r="D26" s="8">
        <v>8125</v>
      </c>
      <c r="E26" s="8" t="s">
        <v>45</v>
      </c>
      <c r="F26" s="8">
        <v>7</v>
      </c>
      <c r="G26" s="8" t="s">
        <v>39</v>
      </c>
      <c r="H26" s="9">
        <v>37875293</v>
      </c>
      <c r="I26" s="8"/>
    </row>
    <row r="27" spans="1:9" x14ac:dyDescent="0.25">
      <c r="A27" s="8">
        <v>2013</v>
      </c>
      <c r="B27" s="8" t="s">
        <v>32</v>
      </c>
      <c r="C27" s="8" t="s">
        <v>33</v>
      </c>
      <c r="D27" s="8">
        <v>8156</v>
      </c>
      <c r="E27" s="8" t="s">
        <v>47</v>
      </c>
      <c r="F27" s="8">
        <v>1</v>
      </c>
      <c r="G27" s="8" t="s">
        <v>35</v>
      </c>
      <c r="H27" s="9">
        <v>100597</v>
      </c>
      <c r="I27" s="8"/>
    </row>
    <row r="28" spans="1:9" x14ac:dyDescent="0.25">
      <c r="A28" s="8">
        <v>2013</v>
      </c>
      <c r="B28" s="8" t="s">
        <v>32</v>
      </c>
      <c r="C28" s="8" t="s">
        <v>33</v>
      </c>
      <c r="D28" s="8">
        <v>8156</v>
      </c>
      <c r="E28" s="8" t="s">
        <v>47</v>
      </c>
      <c r="F28" s="8">
        <v>3</v>
      </c>
      <c r="G28" s="8" t="s">
        <v>36</v>
      </c>
      <c r="H28" s="9">
        <v>77065082</v>
      </c>
      <c r="I28" s="8"/>
    </row>
    <row r="29" spans="1:9" x14ac:dyDescent="0.25">
      <c r="A29" s="8">
        <v>2013</v>
      </c>
      <c r="B29" s="8" t="s">
        <v>32</v>
      </c>
      <c r="C29" s="8" t="s">
        <v>33</v>
      </c>
      <c r="D29" s="8">
        <v>8156</v>
      </c>
      <c r="E29" s="8" t="s">
        <v>47</v>
      </c>
      <c r="F29" s="8">
        <v>4</v>
      </c>
      <c r="G29" s="8" t="s">
        <v>37</v>
      </c>
      <c r="H29" s="9">
        <v>212829</v>
      </c>
      <c r="I29" s="8"/>
    </row>
    <row r="30" spans="1:9" x14ac:dyDescent="0.25">
      <c r="A30" s="8">
        <v>2013</v>
      </c>
      <c r="B30" s="8" t="s">
        <v>32</v>
      </c>
      <c r="C30" s="8" t="s">
        <v>33</v>
      </c>
      <c r="D30" s="8">
        <v>8156</v>
      </c>
      <c r="E30" s="8" t="s">
        <v>47</v>
      </c>
      <c r="F30" s="8">
        <v>6</v>
      </c>
      <c r="G30" s="8" t="s">
        <v>38</v>
      </c>
      <c r="H30" s="9">
        <v>40698042</v>
      </c>
      <c r="I30" s="8"/>
    </row>
    <row r="31" spans="1:9" x14ac:dyDescent="0.25">
      <c r="A31" s="8">
        <v>2013</v>
      </c>
      <c r="B31" s="8" t="s">
        <v>32</v>
      </c>
      <c r="C31" s="8" t="s">
        <v>33</v>
      </c>
      <c r="D31" s="8">
        <v>8156</v>
      </c>
      <c r="E31" s="8" t="s">
        <v>47</v>
      </c>
      <c r="F31" s="8">
        <v>7</v>
      </c>
      <c r="G31" s="8" t="s">
        <v>39</v>
      </c>
      <c r="H31" s="9">
        <v>19686859</v>
      </c>
      <c r="I31" s="8"/>
    </row>
    <row r="32" spans="1:9" x14ac:dyDescent="0.25">
      <c r="A32" s="8">
        <v>2013</v>
      </c>
      <c r="B32" s="8" t="s">
        <v>32</v>
      </c>
      <c r="C32" s="8" t="s">
        <v>33</v>
      </c>
      <c r="D32" s="8">
        <v>8167</v>
      </c>
      <c r="E32" s="8" t="s">
        <v>48</v>
      </c>
      <c r="F32" s="8">
        <v>1</v>
      </c>
      <c r="G32" s="8" t="s">
        <v>35</v>
      </c>
      <c r="H32" s="9">
        <v>375743</v>
      </c>
      <c r="I32" s="8"/>
    </row>
    <row r="33" spans="1:9" x14ac:dyDescent="0.25">
      <c r="A33" s="8">
        <v>2013</v>
      </c>
      <c r="B33" s="8" t="s">
        <v>32</v>
      </c>
      <c r="C33" s="8" t="s">
        <v>33</v>
      </c>
      <c r="D33" s="8">
        <v>8167</v>
      </c>
      <c r="E33" s="8" t="s">
        <v>48</v>
      </c>
      <c r="F33" s="8">
        <v>3</v>
      </c>
      <c r="G33" s="8" t="s">
        <v>36</v>
      </c>
      <c r="H33" s="9">
        <v>117276963</v>
      </c>
      <c r="I33" s="8"/>
    </row>
    <row r="34" spans="1:9" x14ac:dyDescent="0.25">
      <c r="A34" s="8">
        <v>2013</v>
      </c>
      <c r="B34" s="8" t="s">
        <v>32</v>
      </c>
      <c r="C34" s="8" t="s">
        <v>33</v>
      </c>
      <c r="D34" s="8">
        <v>8167</v>
      </c>
      <c r="E34" s="8" t="s">
        <v>48</v>
      </c>
      <c r="F34" s="8">
        <v>4</v>
      </c>
      <c r="G34" s="8" t="s">
        <v>37</v>
      </c>
      <c r="H34" s="9">
        <v>94116</v>
      </c>
      <c r="I34" s="8"/>
    </row>
    <row r="35" spans="1:9" x14ac:dyDescent="0.25">
      <c r="A35" s="8">
        <v>2013</v>
      </c>
      <c r="B35" s="8" t="s">
        <v>32</v>
      </c>
      <c r="C35" s="8" t="s">
        <v>33</v>
      </c>
      <c r="D35" s="8">
        <v>8167</v>
      </c>
      <c r="E35" s="8" t="s">
        <v>48</v>
      </c>
      <c r="F35" s="8">
        <v>6</v>
      </c>
      <c r="G35" s="8" t="s">
        <v>38</v>
      </c>
      <c r="H35" s="9">
        <v>20599096</v>
      </c>
      <c r="I35" s="8"/>
    </row>
    <row r="36" spans="1:9" x14ac:dyDescent="0.25">
      <c r="A36" s="8">
        <v>2013</v>
      </c>
      <c r="B36" s="8" t="s">
        <v>32</v>
      </c>
      <c r="C36" s="8" t="s">
        <v>33</v>
      </c>
      <c r="D36" s="8">
        <v>8167</v>
      </c>
      <c r="E36" s="8" t="s">
        <v>48</v>
      </c>
      <c r="F36" s="8">
        <v>7</v>
      </c>
      <c r="G36" s="8" t="s">
        <v>39</v>
      </c>
      <c r="H36" s="9">
        <v>10013667</v>
      </c>
      <c r="I36" s="8"/>
    </row>
    <row r="37" spans="1:9" x14ac:dyDescent="0.25">
      <c r="A37" s="8">
        <v>2013</v>
      </c>
      <c r="B37" s="8" t="s">
        <v>32</v>
      </c>
      <c r="C37" s="8" t="s">
        <v>33</v>
      </c>
      <c r="D37" s="8">
        <v>8179</v>
      </c>
      <c r="E37" s="8" t="s">
        <v>49</v>
      </c>
      <c r="F37" s="8">
        <v>1</v>
      </c>
      <c r="G37" s="8" t="s">
        <v>35</v>
      </c>
      <c r="H37" s="9">
        <v>12683</v>
      </c>
      <c r="I37" s="8"/>
    </row>
    <row r="38" spans="1:9" x14ac:dyDescent="0.25">
      <c r="A38" s="8">
        <v>2013</v>
      </c>
      <c r="B38" s="8" t="s">
        <v>32</v>
      </c>
      <c r="C38" s="8" t="s">
        <v>33</v>
      </c>
      <c r="D38" s="8">
        <v>8179</v>
      </c>
      <c r="E38" s="8" t="s">
        <v>49</v>
      </c>
      <c r="F38" s="8">
        <v>4</v>
      </c>
      <c r="G38" s="8" t="s">
        <v>37</v>
      </c>
      <c r="H38" s="9">
        <v>29691</v>
      </c>
      <c r="I38" s="8"/>
    </row>
    <row r="39" spans="1:9" x14ac:dyDescent="0.25">
      <c r="A39" s="8">
        <v>2013</v>
      </c>
      <c r="B39" s="8" t="s">
        <v>32</v>
      </c>
      <c r="C39" s="8" t="s">
        <v>33</v>
      </c>
      <c r="D39" s="8">
        <v>8179</v>
      </c>
      <c r="E39" s="8" t="s">
        <v>49</v>
      </c>
      <c r="F39" s="8">
        <v>6</v>
      </c>
      <c r="G39" s="8" t="s">
        <v>38</v>
      </c>
      <c r="H39" s="9">
        <v>550833</v>
      </c>
      <c r="I39" s="8"/>
    </row>
    <row r="40" spans="1:9" x14ac:dyDescent="0.25">
      <c r="A40" s="8">
        <v>2013</v>
      </c>
      <c r="B40" s="8" t="s">
        <v>32</v>
      </c>
      <c r="C40" s="8" t="s">
        <v>33</v>
      </c>
      <c r="D40" s="8">
        <v>8179</v>
      </c>
      <c r="E40" s="8" t="s">
        <v>49</v>
      </c>
      <c r="F40" s="8">
        <v>7</v>
      </c>
      <c r="G40" s="8" t="s">
        <v>39</v>
      </c>
      <c r="H40" s="9">
        <v>1352735</v>
      </c>
      <c r="I40" s="8"/>
    </row>
    <row r="41" spans="1:9" x14ac:dyDescent="0.25">
      <c r="A41" s="8">
        <v>2013</v>
      </c>
      <c r="B41" s="8" t="s">
        <v>32</v>
      </c>
      <c r="C41" s="8" t="s">
        <v>33</v>
      </c>
      <c r="D41" s="8">
        <v>8180</v>
      </c>
      <c r="E41" s="8" t="s">
        <v>50</v>
      </c>
      <c r="F41" s="8">
        <v>1</v>
      </c>
      <c r="G41" s="8" t="s">
        <v>35</v>
      </c>
      <c r="H41" s="8"/>
      <c r="I41" s="8" t="s">
        <v>43</v>
      </c>
    </row>
    <row r="42" spans="1:9" x14ac:dyDescent="0.25">
      <c r="A42" s="8">
        <v>2013</v>
      </c>
      <c r="B42" s="8" t="s">
        <v>32</v>
      </c>
      <c r="C42" s="8" t="s">
        <v>33</v>
      </c>
      <c r="D42" s="8">
        <v>8180</v>
      </c>
      <c r="E42" s="8" t="s">
        <v>50</v>
      </c>
      <c r="F42" s="8">
        <v>3</v>
      </c>
      <c r="G42" s="8" t="s">
        <v>36</v>
      </c>
      <c r="H42" s="9">
        <v>27288362</v>
      </c>
      <c r="I42" s="8"/>
    </row>
    <row r="43" spans="1:9" x14ac:dyDescent="0.25">
      <c r="A43" s="8">
        <v>2013</v>
      </c>
      <c r="B43" s="8" t="s">
        <v>32</v>
      </c>
      <c r="C43" s="8" t="s">
        <v>33</v>
      </c>
      <c r="D43" s="8">
        <v>8180</v>
      </c>
      <c r="E43" s="8" t="s">
        <v>50</v>
      </c>
      <c r="F43" s="8">
        <v>4</v>
      </c>
      <c r="G43" s="8" t="s">
        <v>37</v>
      </c>
      <c r="H43" s="9">
        <v>398677</v>
      </c>
      <c r="I43" s="8"/>
    </row>
    <row r="44" spans="1:9" x14ac:dyDescent="0.25">
      <c r="A44" s="8">
        <v>2013</v>
      </c>
      <c r="B44" s="8" t="s">
        <v>32</v>
      </c>
      <c r="C44" s="8" t="s">
        <v>33</v>
      </c>
      <c r="D44" s="8">
        <v>8180</v>
      </c>
      <c r="E44" s="8" t="s">
        <v>50</v>
      </c>
      <c r="F44" s="8">
        <v>6</v>
      </c>
      <c r="G44" s="8" t="s">
        <v>38</v>
      </c>
      <c r="H44" s="9">
        <v>31435757</v>
      </c>
      <c r="I44" s="8"/>
    </row>
    <row r="45" spans="1:9" x14ac:dyDescent="0.25">
      <c r="A45" s="8">
        <v>2013</v>
      </c>
      <c r="B45" s="8" t="s">
        <v>32</v>
      </c>
      <c r="C45" s="8" t="s">
        <v>33</v>
      </c>
      <c r="D45" s="8">
        <v>8180</v>
      </c>
      <c r="E45" s="8" t="s">
        <v>50</v>
      </c>
      <c r="F45" s="8">
        <v>7</v>
      </c>
      <c r="G45" s="8" t="s">
        <v>39</v>
      </c>
      <c r="H45" s="9">
        <v>40170197</v>
      </c>
      <c r="I45" s="8"/>
    </row>
    <row r="46" spans="1:9" x14ac:dyDescent="0.25">
      <c r="A46" s="8">
        <v>2013</v>
      </c>
      <c r="B46" s="8" t="s">
        <v>32</v>
      </c>
      <c r="C46" s="8" t="s">
        <v>33</v>
      </c>
      <c r="D46" s="8">
        <v>8184</v>
      </c>
      <c r="E46" s="8" t="s">
        <v>51</v>
      </c>
      <c r="F46" s="8">
        <v>1</v>
      </c>
      <c r="G46" s="8" t="s">
        <v>35</v>
      </c>
      <c r="H46" s="9">
        <v>97604</v>
      </c>
      <c r="I46" s="8"/>
    </row>
    <row r="47" spans="1:9" x14ac:dyDescent="0.25">
      <c r="A47" s="8">
        <v>2013</v>
      </c>
      <c r="B47" s="8" t="s">
        <v>32</v>
      </c>
      <c r="C47" s="8" t="s">
        <v>33</v>
      </c>
      <c r="D47" s="8">
        <v>8184</v>
      </c>
      <c r="E47" s="8" t="s">
        <v>51</v>
      </c>
      <c r="F47" s="8">
        <v>3</v>
      </c>
      <c r="G47" s="8" t="s">
        <v>36</v>
      </c>
      <c r="H47" s="9">
        <v>249621700</v>
      </c>
      <c r="I47" s="8"/>
    </row>
    <row r="48" spans="1:9" x14ac:dyDescent="0.25">
      <c r="A48" s="8">
        <v>2013</v>
      </c>
      <c r="B48" s="8" t="s">
        <v>32</v>
      </c>
      <c r="C48" s="8" t="s">
        <v>33</v>
      </c>
      <c r="D48" s="8">
        <v>8184</v>
      </c>
      <c r="E48" s="8" t="s">
        <v>51</v>
      </c>
      <c r="F48" s="8">
        <v>4</v>
      </c>
      <c r="G48" s="8" t="s">
        <v>37</v>
      </c>
      <c r="H48" s="9">
        <v>947267</v>
      </c>
      <c r="I48" s="8"/>
    </row>
    <row r="49" spans="1:9" x14ac:dyDescent="0.25">
      <c r="A49" s="8">
        <v>2013</v>
      </c>
      <c r="B49" s="8" t="s">
        <v>32</v>
      </c>
      <c r="C49" s="8" t="s">
        <v>33</v>
      </c>
      <c r="D49" s="8">
        <v>8184</v>
      </c>
      <c r="E49" s="8" t="s">
        <v>51</v>
      </c>
      <c r="F49" s="8">
        <v>5</v>
      </c>
      <c r="G49" s="8" t="s">
        <v>46</v>
      </c>
      <c r="H49" s="9">
        <v>12391549</v>
      </c>
      <c r="I49" s="8"/>
    </row>
    <row r="50" spans="1:9" x14ac:dyDescent="0.25">
      <c r="A50" s="8">
        <v>2013</v>
      </c>
      <c r="B50" s="8" t="s">
        <v>32</v>
      </c>
      <c r="C50" s="8" t="s">
        <v>33</v>
      </c>
      <c r="D50" s="8">
        <v>8184</v>
      </c>
      <c r="E50" s="8" t="s">
        <v>51</v>
      </c>
      <c r="F50" s="8">
        <v>6</v>
      </c>
      <c r="G50" s="8" t="s">
        <v>38</v>
      </c>
      <c r="H50" s="9">
        <v>76664369</v>
      </c>
      <c r="I50" s="8"/>
    </row>
    <row r="51" spans="1:9" x14ac:dyDescent="0.25">
      <c r="A51" s="8">
        <v>2013</v>
      </c>
      <c r="B51" s="8" t="s">
        <v>32</v>
      </c>
      <c r="C51" s="8" t="s">
        <v>33</v>
      </c>
      <c r="D51" s="8">
        <v>8184</v>
      </c>
      <c r="E51" s="8" t="s">
        <v>51</v>
      </c>
      <c r="F51" s="8">
        <v>7</v>
      </c>
      <c r="G51" s="8" t="s">
        <v>39</v>
      </c>
      <c r="H51" s="9">
        <v>90285797</v>
      </c>
      <c r="I51" s="8"/>
    </row>
    <row r="52" spans="1:9" x14ac:dyDescent="0.25">
      <c r="A52" s="8">
        <v>2013</v>
      </c>
      <c r="B52" s="8" t="s">
        <v>32</v>
      </c>
      <c r="C52" s="8" t="s">
        <v>33</v>
      </c>
      <c r="D52" s="8">
        <v>8187</v>
      </c>
      <c r="E52" s="8" t="s">
        <v>52</v>
      </c>
      <c r="F52" s="8">
        <v>1</v>
      </c>
      <c r="G52" s="8" t="s">
        <v>35</v>
      </c>
      <c r="H52" s="9">
        <v>3928877</v>
      </c>
      <c r="I52" s="8"/>
    </row>
    <row r="53" spans="1:9" x14ac:dyDescent="0.25">
      <c r="A53" s="8">
        <v>2013</v>
      </c>
      <c r="B53" s="8" t="s">
        <v>32</v>
      </c>
      <c r="C53" s="8" t="s">
        <v>33</v>
      </c>
      <c r="D53" s="8">
        <v>8187</v>
      </c>
      <c r="E53" s="8" t="s">
        <v>52</v>
      </c>
      <c r="F53" s="8">
        <v>3</v>
      </c>
      <c r="G53" s="8" t="s">
        <v>36</v>
      </c>
      <c r="H53" s="9">
        <v>72075353</v>
      </c>
      <c r="I53" s="8"/>
    </row>
    <row r="54" spans="1:9" x14ac:dyDescent="0.25">
      <c r="A54" s="8">
        <v>2013</v>
      </c>
      <c r="B54" s="8" t="s">
        <v>32</v>
      </c>
      <c r="C54" s="8" t="s">
        <v>33</v>
      </c>
      <c r="D54" s="8">
        <v>8187</v>
      </c>
      <c r="E54" s="8" t="s">
        <v>52</v>
      </c>
      <c r="F54" s="8">
        <v>4</v>
      </c>
      <c r="G54" s="8" t="s">
        <v>37</v>
      </c>
      <c r="H54" s="9">
        <v>5548917</v>
      </c>
      <c r="I54" s="8"/>
    </row>
    <row r="55" spans="1:9" x14ac:dyDescent="0.25">
      <c r="A55" s="8">
        <v>2013</v>
      </c>
      <c r="B55" s="8" t="s">
        <v>32</v>
      </c>
      <c r="C55" s="8" t="s">
        <v>33</v>
      </c>
      <c r="D55" s="8">
        <v>8187</v>
      </c>
      <c r="E55" s="8" t="s">
        <v>52</v>
      </c>
      <c r="F55" s="8">
        <v>5</v>
      </c>
      <c r="G55" s="8" t="s">
        <v>46</v>
      </c>
      <c r="H55" s="8"/>
      <c r="I55" s="8" t="s">
        <v>43</v>
      </c>
    </row>
    <row r="56" spans="1:9" x14ac:dyDescent="0.25">
      <c r="A56" s="8">
        <v>2013</v>
      </c>
      <c r="B56" s="8" t="s">
        <v>32</v>
      </c>
      <c r="C56" s="8" t="s">
        <v>33</v>
      </c>
      <c r="D56" s="8">
        <v>8187</v>
      </c>
      <c r="E56" s="8" t="s">
        <v>52</v>
      </c>
      <c r="F56" s="8">
        <v>6</v>
      </c>
      <c r="G56" s="8" t="s">
        <v>38</v>
      </c>
      <c r="H56" s="9">
        <v>287429331</v>
      </c>
      <c r="I56" s="8"/>
    </row>
    <row r="57" spans="1:9" x14ac:dyDescent="0.25">
      <c r="A57" s="8">
        <v>2013</v>
      </c>
      <c r="B57" s="8" t="s">
        <v>32</v>
      </c>
      <c r="C57" s="8" t="s">
        <v>33</v>
      </c>
      <c r="D57" s="8">
        <v>8187</v>
      </c>
      <c r="E57" s="8" t="s">
        <v>52</v>
      </c>
      <c r="F57" s="8">
        <v>7</v>
      </c>
      <c r="G57" s="8" t="s">
        <v>39</v>
      </c>
      <c r="H57" s="9">
        <v>245234783</v>
      </c>
      <c r="I57" s="8"/>
    </row>
    <row r="58" spans="1:9" x14ac:dyDescent="0.25">
      <c r="A58" s="8">
        <v>2013</v>
      </c>
      <c r="B58" s="8" t="s">
        <v>32</v>
      </c>
      <c r="C58" s="8" t="s">
        <v>33</v>
      </c>
      <c r="D58" s="8">
        <v>8205</v>
      </c>
      <c r="E58" s="8" t="s">
        <v>53</v>
      </c>
      <c r="F58" s="8">
        <v>1</v>
      </c>
      <c r="G58" s="8" t="s">
        <v>35</v>
      </c>
      <c r="H58" s="9">
        <v>223241</v>
      </c>
      <c r="I58" s="8"/>
    </row>
    <row r="59" spans="1:9" x14ac:dyDescent="0.25">
      <c r="A59" s="8">
        <v>2013</v>
      </c>
      <c r="B59" s="8" t="s">
        <v>32</v>
      </c>
      <c r="C59" s="8" t="s">
        <v>33</v>
      </c>
      <c r="D59" s="8">
        <v>8205</v>
      </c>
      <c r="E59" s="8" t="s">
        <v>53</v>
      </c>
      <c r="F59" s="8">
        <v>3</v>
      </c>
      <c r="G59" s="8" t="s">
        <v>36</v>
      </c>
      <c r="H59" s="9">
        <v>86168127</v>
      </c>
      <c r="I59" s="8" t="s">
        <v>41</v>
      </c>
    </row>
    <row r="60" spans="1:9" x14ac:dyDescent="0.25">
      <c r="A60" s="8">
        <v>2013</v>
      </c>
      <c r="B60" s="8" t="s">
        <v>32</v>
      </c>
      <c r="C60" s="8" t="s">
        <v>33</v>
      </c>
      <c r="D60" s="8">
        <v>8205</v>
      </c>
      <c r="E60" s="8" t="s">
        <v>53</v>
      </c>
      <c r="F60" s="8">
        <v>4</v>
      </c>
      <c r="G60" s="8" t="s">
        <v>37</v>
      </c>
      <c r="H60" s="9">
        <v>1714145</v>
      </c>
      <c r="I60" s="8"/>
    </row>
    <row r="61" spans="1:9" x14ac:dyDescent="0.25">
      <c r="A61" s="8">
        <v>2013</v>
      </c>
      <c r="B61" s="8" t="s">
        <v>32</v>
      </c>
      <c r="C61" s="8" t="s">
        <v>33</v>
      </c>
      <c r="D61" s="8">
        <v>8205</v>
      </c>
      <c r="E61" s="8" t="s">
        <v>53</v>
      </c>
      <c r="F61" s="8">
        <v>5</v>
      </c>
      <c r="G61" s="8" t="s">
        <v>46</v>
      </c>
      <c r="H61" s="8"/>
      <c r="I61" s="8" t="s">
        <v>43</v>
      </c>
    </row>
    <row r="62" spans="1:9" x14ac:dyDescent="0.25">
      <c r="A62" s="8">
        <v>2013</v>
      </c>
      <c r="B62" s="8" t="s">
        <v>32</v>
      </c>
      <c r="C62" s="8" t="s">
        <v>33</v>
      </c>
      <c r="D62" s="8">
        <v>8205</v>
      </c>
      <c r="E62" s="8" t="s">
        <v>53</v>
      </c>
      <c r="F62" s="8">
        <v>6</v>
      </c>
      <c r="G62" s="8" t="s">
        <v>38</v>
      </c>
      <c r="H62" s="9">
        <v>272206487</v>
      </c>
      <c r="I62" s="8"/>
    </row>
    <row r="63" spans="1:9" x14ac:dyDescent="0.25">
      <c r="A63" s="8">
        <v>2013</v>
      </c>
      <c r="B63" s="8" t="s">
        <v>32</v>
      </c>
      <c r="C63" s="8" t="s">
        <v>33</v>
      </c>
      <c r="D63" s="8">
        <v>8205</v>
      </c>
      <c r="E63" s="8" t="s">
        <v>53</v>
      </c>
      <c r="F63" s="8">
        <v>7</v>
      </c>
      <c r="G63" s="8" t="s">
        <v>39</v>
      </c>
      <c r="H63" s="9">
        <v>139158258</v>
      </c>
      <c r="I63" s="8"/>
    </row>
    <row r="64" spans="1:9" x14ac:dyDescent="0.25">
      <c r="A64" s="8">
        <v>2013</v>
      </c>
      <c r="B64" s="8" t="s">
        <v>32</v>
      </c>
      <c r="C64" s="8" t="s">
        <v>33</v>
      </c>
      <c r="D64" s="8">
        <v>8223</v>
      </c>
      <c r="E64" s="8" t="s">
        <v>54</v>
      </c>
      <c r="F64" s="8">
        <v>1</v>
      </c>
      <c r="G64" s="8" t="s">
        <v>35</v>
      </c>
      <c r="H64" s="9">
        <v>92495</v>
      </c>
      <c r="I64" s="8"/>
    </row>
    <row r="65" spans="1:9" x14ac:dyDescent="0.25">
      <c r="A65" s="8">
        <v>2013</v>
      </c>
      <c r="B65" s="8" t="s">
        <v>32</v>
      </c>
      <c r="C65" s="8" t="s">
        <v>33</v>
      </c>
      <c r="D65" s="8">
        <v>8223</v>
      </c>
      <c r="E65" s="8" t="s">
        <v>54</v>
      </c>
      <c r="F65" s="8">
        <v>3</v>
      </c>
      <c r="G65" s="8" t="s">
        <v>36</v>
      </c>
      <c r="H65" s="9">
        <v>2856381</v>
      </c>
      <c r="I65" s="8"/>
    </row>
    <row r="66" spans="1:9" x14ac:dyDescent="0.25">
      <c r="A66" s="8">
        <v>2013</v>
      </c>
      <c r="B66" s="8" t="s">
        <v>32</v>
      </c>
      <c r="C66" s="8" t="s">
        <v>33</v>
      </c>
      <c r="D66" s="8">
        <v>8223</v>
      </c>
      <c r="E66" s="8" t="s">
        <v>54</v>
      </c>
      <c r="F66" s="8">
        <v>4</v>
      </c>
      <c r="G66" s="8" t="s">
        <v>37</v>
      </c>
      <c r="H66" s="9">
        <v>82781</v>
      </c>
      <c r="I66" s="8"/>
    </row>
    <row r="67" spans="1:9" x14ac:dyDescent="0.25">
      <c r="A67" s="8">
        <v>2013</v>
      </c>
      <c r="B67" s="8" t="s">
        <v>32</v>
      </c>
      <c r="C67" s="8" t="s">
        <v>33</v>
      </c>
      <c r="D67" s="8">
        <v>8223</v>
      </c>
      <c r="E67" s="8" t="s">
        <v>54</v>
      </c>
      <c r="F67" s="8">
        <v>6</v>
      </c>
      <c r="G67" s="8" t="s">
        <v>38</v>
      </c>
      <c r="H67" s="9">
        <v>2653196</v>
      </c>
      <c r="I67" s="8"/>
    </row>
    <row r="68" spans="1:9" x14ac:dyDescent="0.25">
      <c r="A68" s="8">
        <v>2013</v>
      </c>
      <c r="B68" s="8" t="s">
        <v>32</v>
      </c>
      <c r="C68" s="8" t="s">
        <v>33</v>
      </c>
      <c r="D68" s="8">
        <v>8223</v>
      </c>
      <c r="E68" s="8" t="s">
        <v>54</v>
      </c>
      <c r="F68" s="8">
        <v>7</v>
      </c>
      <c r="G68" s="8" t="s">
        <v>39</v>
      </c>
      <c r="H68" s="9">
        <v>3559990</v>
      </c>
      <c r="I68" s="8"/>
    </row>
    <row r="69" spans="1:9" x14ac:dyDescent="0.25">
      <c r="A69" s="8">
        <v>2013</v>
      </c>
      <c r="B69" s="8" t="s">
        <v>32</v>
      </c>
      <c r="C69" s="8" t="s">
        <v>33</v>
      </c>
      <c r="D69" s="8">
        <v>8238</v>
      </c>
      <c r="E69" s="8" t="s">
        <v>55</v>
      </c>
      <c r="F69" s="8">
        <v>1</v>
      </c>
      <c r="G69" s="8" t="s">
        <v>35</v>
      </c>
      <c r="H69" s="9">
        <v>62247</v>
      </c>
      <c r="I69" s="8"/>
    </row>
    <row r="70" spans="1:9" x14ac:dyDescent="0.25">
      <c r="A70" s="8">
        <v>2013</v>
      </c>
      <c r="B70" s="8" t="s">
        <v>32</v>
      </c>
      <c r="C70" s="8" t="s">
        <v>33</v>
      </c>
      <c r="D70" s="8">
        <v>8238</v>
      </c>
      <c r="E70" s="8" t="s">
        <v>55</v>
      </c>
      <c r="F70" s="8">
        <v>3</v>
      </c>
      <c r="G70" s="8" t="s">
        <v>36</v>
      </c>
      <c r="H70" s="9">
        <v>31262800</v>
      </c>
      <c r="I70" s="8"/>
    </row>
    <row r="71" spans="1:9" x14ac:dyDescent="0.25">
      <c r="A71" s="8">
        <v>2013</v>
      </c>
      <c r="B71" s="8" t="s">
        <v>32</v>
      </c>
      <c r="C71" s="8" t="s">
        <v>33</v>
      </c>
      <c r="D71" s="8">
        <v>8238</v>
      </c>
      <c r="E71" s="8" t="s">
        <v>55</v>
      </c>
      <c r="F71" s="8">
        <v>4</v>
      </c>
      <c r="G71" s="8" t="s">
        <v>37</v>
      </c>
      <c r="H71" s="9">
        <v>251961</v>
      </c>
      <c r="I71" s="8"/>
    </row>
    <row r="72" spans="1:9" x14ac:dyDescent="0.25">
      <c r="A72" s="8">
        <v>2013</v>
      </c>
      <c r="B72" s="8" t="s">
        <v>32</v>
      </c>
      <c r="C72" s="8" t="s">
        <v>33</v>
      </c>
      <c r="D72" s="8">
        <v>8238</v>
      </c>
      <c r="E72" s="8" t="s">
        <v>55</v>
      </c>
      <c r="F72" s="8">
        <v>5</v>
      </c>
      <c r="G72" s="8" t="s">
        <v>46</v>
      </c>
      <c r="H72" s="8"/>
      <c r="I72" s="8" t="s">
        <v>43</v>
      </c>
    </row>
    <row r="73" spans="1:9" x14ac:dyDescent="0.25">
      <c r="A73" s="8">
        <v>2013</v>
      </c>
      <c r="B73" s="8" t="s">
        <v>32</v>
      </c>
      <c r="C73" s="8" t="s">
        <v>33</v>
      </c>
      <c r="D73" s="8">
        <v>8238</v>
      </c>
      <c r="E73" s="8" t="s">
        <v>55</v>
      </c>
      <c r="F73" s="8">
        <v>6</v>
      </c>
      <c r="G73" s="8" t="s">
        <v>38</v>
      </c>
      <c r="H73" s="9">
        <v>27708642</v>
      </c>
      <c r="I73" s="8"/>
    </row>
    <row r="74" spans="1:9" x14ac:dyDescent="0.25">
      <c r="A74" s="8">
        <v>2013</v>
      </c>
      <c r="B74" s="8" t="s">
        <v>32</v>
      </c>
      <c r="C74" s="8" t="s">
        <v>33</v>
      </c>
      <c r="D74" s="8">
        <v>8238</v>
      </c>
      <c r="E74" s="8" t="s">
        <v>55</v>
      </c>
      <c r="F74" s="8">
        <v>7</v>
      </c>
      <c r="G74" s="8" t="s">
        <v>39</v>
      </c>
      <c r="H74" s="9">
        <v>28953430</v>
      </c>
      <c r="I74" s="8"/>
    </row>
    <row r="75" spans="1:9" x14ac:dyDescent="0.25">
      <c r="A75" s="8">
        <v>2013</v>
      </c>
      <c r="B75" s="8" t="s">
        <v>32</v>
      </c>
      <c r="C75" s="8" t="s">
        <v>33</v>
      </c>
      <c r="D75" s="8">
        <v>8252</v>
      </c>
      <c r="E75" s="8" t="s">
        <v>56</v>
      </c>
      <c r="F75" s="8">
        <v>1</v>
      </c>
      <c r="G75" s="8" t="s">
        <v>35</v>
      </c>
      <c r="H75" s="8"/>
      <c r="I75" s="8" t="s">
        <v>43</v>
      </c>
    </row>
    <row r="76" spans="1:9" x14ac:dyDescent="0.25">
      <c r="A76" s="8">
        <v>2013</v>
      </c>
      <c r="B76" s="8" t="s">
        <v>32</v>
      </c>
      <c r="C76" s="8" t="s">
        <v>33</v>
      </c>
      <c r="D76" s="8">
        <v>8252</v>
      </c>
      <c r="E76" s="8" t="s">
        <v>56</v>
      </c>
      <c r="F76" s="8">
        <v>3</v>
      </c>
      <c r="G76" s="8" t="s">
        <v>36</v>
      </c>
      <c r="H76" s="9">
        <v>161288893</v>
      </c>
      <c r="I76" s="8"/>
    </row>
    <row r="77" spans="1:9" x14ac:dyDescent="0.25">
      <c r="A77" s="8">
        <v>2013</v>
      </c>
      <c r="B77" s="8" t="s">
        <v>32</v>
      </c>
      <c r="C77" s="8" t="s">
        <v>33</v>
      </c>
      <c r="D77" s="8">
        <v>8252</v>
      </c>
      <c r="E77" s="8" t="s">
        <v>56</v>
      </c>
      <c r="F77" s="8">
        <v>4</v>
      </c>
      <c r="G77" s="8" t="s">
        <v>37</v>
      </c>
      <c r="H77" s="9">
        <v>339954</v>
      </c>
      <c r="I77" s="8"/>
    </row>
    <row r="78" spans="1:9" x14ac:dyDescent="0.25">
      <c r="A78" s="8">
        <v>2013</v>
      </c>
      <c r="B78" s="8" t="s">
        <v>32</v>
      </c>
      <c r="C78" s="8" t="s">
        <v>33</v>
      </c>
      <c r="D78" s="8">
        <v>8252</v>
      </c>
      <c r="E78" s="8" t="s">
        <v>56</v>
      </c>
      <c r="F78" s="8">
        <v>6</v>
      </c>
      <c r="G78" s="8" t="s">
        <v>38</v>
      </c>
      <c r="H78" s="9">
        <v>74863701</v>
      </c>
      <c r="I78" s="8"/>
    </row>
    <row r="79" spans="1:9" x14ac:dyDescent="0.25">
      <c r="A79" s="8">
        <v>2013</v>
      </c>
      <c r="B79" s="8" t="s">
        <v>32</v>
      </c>
      <c r="C79" s="8" t="s">
        <v>33</v>
      </c>
      <c r="D79" s="8">
        <v>8252</v>
      </c>
      <c r="E79" s="8" t="s">
        <v>56</v>
      </c>
      <c r="F79" s="8">
        <v>7</v>
      </c>
      <c r="G79" s="8" t="s">
        <v>39</v>
      </c>
      <c r="H79" s="9">
        <v>37766321</v>
      </c>
      <c r="I79" s="8"/>
    </row>
    <row r="80" spans="1:9" x14ac:dyDescent="0.25">
      <c r="A80" s="8">
        <v>2013</v>
      </c>
      <c r="B80" s="8" t="s">
        <v>32</v>
      </c>
      <c r="C80" s="8" t="s">
        <v>33</v>
      </c>
      <c r="D80" s="8">
        <v>8260</v>
      </c>
      <c r="E80" s="8" t="s">
        <v>57</v>
      </c>
      <c r="F80" s="8">
        <v>1</v>
      </c>
      <c r="G80" s="8" t="s">
        <v>35</v>
      </c>
      <c r="H80" s="9">
        <v>146329</v>
      </c>
      <c r="I80" s="8"/>
    </row>
    <row r="81" spans="1:9" x14ac:dyDescent="0.25">
      <c r="A81" s="8">
        <v>2013</v>
      </c>
      <c r="B81" s="8" t="s">
        <v>32</v>
      </c>
      <c r="C81" s="8" t="s">
        <v>33</v>
      </c>
      <c r="D81" s="8">
        <v>8260</v>
      </c>
      <c r="E81" s="8" t="s">
        <v>57</v>
      </c>
      <c r="F81" s="8">
        <v>3</v>
      </c>
      <c r="G81" s="8" t="s">
        <v>36</v>
      </c>
      <c r="H81" s="9">
        <v>173602827</v>
      </c>
      <c r="I81" s="8" t="s">
        <v>41</v>
      </c>
    </row>
    <row r="82" spans="1:9" x14ac:dyDescent="0.25">
      <c r="A82" s="8">
        <v>2013</v>
      </c>
      <c r="B82" s="8" t="s">
        <v>32</v>
      </c>
      <c r="C82" s="8" t="s">
        <v>33</v>
      </c>
      <c r="D82" s="8">
        <v>8260</v>
      </c>
      <c r="E82" s="8" t="s">
        <v>57</v>
      </c>
      <c r="F82" s="8">
        <v>4</v>
      </c>
      <c r="G82" s="8" t="s">
        <v>37</v>
      </c>
      <c r="H82" s="9">
        <v>162621</v>
      </c>
      <c r="I82" s="8"/>
    </row>
    <row r="83" spans="1:9" x14ac:dyDescent="0.25">
      <c r="A83" s="8">
        <v>2013</v>
      </c>
      <c r="B83" s="8" t="s">
        <v>32</v>
      </c>
      <c r="C83" s="8" t="s">
        <v>33</v>
      </c>
      <c r="D83" s="8">
        <v>8260</v>
      </c>
      <c r="E83" s="8" t="s">
        <v>57</v>
      </c>
      <c r="F83" s="8">
        <v>6</v>
      </c>
      <c r="G83" s="8" t="s">
        <v>38</v>
      </c>
      <c r="H83" s="9">
        <v>55013682</v>
      </c>
      <c r="I83" s="8"/>
    </row>
    <row r="84" spans="1:9" x14ac:dyDescent="0.25">
      <c r="A84" s="8">
        <v>2013</v>
      </c>
      <c r="B84" s="8" t="s">
        <v>32</v>
      </c>
      <c r="C84" s="8" t="s">
        <v>33</v>
      </c>
      <c r="D84" s="8">
        <v>8260</v>
      </c>
      <c r="E84" s="8" t="s">
        <v>57</v>
      </c>
      <c r="F84" s="8">
        <v>7</v>
      </c>
      <c r="G84" s="8" t="s">
        <v>39</v>
      </c>
      <c r="H84" s="9">
        <v>29221613</v>
      </c>
      <c r="I84" s="8"/>
    </row>
    <row r="85" spans="1:9" x14ac:dyDescent="0.25">
      <c r="A85" s="8">
        <v>2013</v>
      </c>
      <c r="B85" s="8" t="s">
        <v>32</v>
      </c>
      <c r="C85" s="8" t="s">
        <v>33</v>
      </c>
      <c r="D85" s="8">
        <v>8266</v>
      </c>
      <c r="E85" s="8" t="s">
        <v>58</v>
      </c>
      <c r="F85" s="8">
        <v>1</v>
      </c>
      <c r="G85" s="8" t="s">
        <v>35</v>
      </c>
      <c r="H85" s="9">
        <v>5375</v>
      </c>
      <c r="I85" s="8"/>
    </row>
    <row r="86" spans="1:9" x14ac:dyDescent="0.25">
      <c r="A86" s="8">
        <v>2013</v>
      </c>
      <c r="B86" s="8" t="s">
        <v>32</v>
      </c>
      <c r="C86" s="8" t="s">
        <v>33</v>
      </c>
      <c r="D86" s="8">
        <v>8266</v>
      </c>
      <c r="E86" s="8" t="s">
        <v>58</v>
      </c>
      <c r="F86" s="8">
        <v>3</v>
      </c>
      <c r="G86" s="8" t="s">
        <v>36</v>
      </c>
      <c r="H86" s="9">
        <v>47065193</v>
      </c>
      <c r="I86" s="8"/>
    </row>
    <row r="87" spans="1:9" x14ac:dyDescent="0.25">
      <c r="A87" s="8">
        <v>2013</v>
      </c>
      <c r="B87" s="8" t="s">
        <v>32</v>
      </c>
      <c r="C87" s="8" t="s">
        <v>33</v>
      </c>
      <c r="D87" s="8">
        <v>8266</v>
      </c>
      <c r="E87" s="8" t="s">
        <v>58</v>
      </c>
      <c r="F87" s="8">
        <v>4</v>
      </c>
      <c r="G87" s="8" t="s">
        <v>37</v>
      </c>
      <c r="H87" s="9">
        <v>567590</v>
      </c>
      <c r="I87" s="8"/>
    </row>
    <row r="88" spans="1:9" x14ac:dyDescent="0.25">
      <c r="A88" s="8">
        <v>2013</v>
      </c>
      <c r="B88" s="8" t="s">
        <v>32</v>
      </c>
      <c r="C88" s="8" t="s">
        <v>33</v>
      </c>
      <c r="D88" s="8">
        <v>8266</v>
      </c>
      <c r="E88" s="8" t="s">
        <v>58</v>
      </c>
      <c r="F88" s="8">
        <v>6</v>
      </c>
      <c r="G88" s="8" t="s">
        <v>38</v>
      </c>
      <c r="H88" s="9">
        <v>168022646</v>
      </c>
      <c r="I88" s="8"/>
    </row>
    <row r="89" spans="1:9" x14ac:dyDescent="0.25">
      <c r="A89" s="8">
        <v>2013</v>
      </c>
      <c r="B89" s="8" t="s">
        <v>32</v>
      </c>
      <c r="C89" s="8" t="s">
        <v>33</v>
      </c>
      <c r="D89" s="8">
        <v>8266</v>
      </c>
      <c r="E89" s="8" t="s">
        <v>58</v>
      </c>
      <c r="F89" s="8">
        <v>7</v>
      </c>
      <c r="G89" s="8" t="s">
        <v>39</v>
      </c>
      <c r="H89" s="9">
        <v>74745562</v>
      </c>
      <c r="I89" s="8"/>
    </row>
    <row r="90" spans="1:9" x14ac:dyDescent="0.25">
      <c r="A90" s="8">
        <v>2013</v>
      </c>
      <c r="B90" s="8" t="s">
        <v>32</v>
      </c>
      <c r="C90" s="8" t="s">
        <v>33</v>
      </c>
      <c r="D90" s="8">
        <v>8267</v>
      </c>
      <c r="E90" s="8" t="s">
        <v>59</v>
      </c>
      <c r="F90" s="8">
        <v>1</v>
      </c>
      <c r="G90" s="8" t="s">
        <v>35</v>
      </c>
      <c r="H90" s="9">
        <v>537899</v>
      </c>
      <c r="I90" s="8"/>
    </row>
    <row r="91" spans="1:9" x14ac:dyDescent="0.25">
      <c r="A91" s="8">
        <v>2013</v>
      </c>
      <c r="B91" s="8" t="s">
        <v>32</v>
      </c>
      <c r="C91" s="8" t="s">
        <v>33</v>
      </c>
      <c r="D91" s="8">
        <v>8267</v>
      </c>
      <c r="E91" s="8" t="s">
        <v>59</v>
      </c>
      <c r="F91" s="8">
        <v>3</v>
      </c>
      <c r="G91" s="8" t="s">
        <v>36</v>
      </c>
      <c r="H91" s="9">
        <v>28107147</v>
      </c>
      <c r="I91" s="8"/>
    </row>
    <row r="92" spans="1:9" x14ac:dyDescent="0.25">
      <c r="A92" s="8">
        <v>2013</v>
      </c>
      <c r="B92" s="8" t="s">
        <v>32</v>
      </c>
      <c r="C92" s="8" t="s">
        <v>33</v>
      </c>
      <c r="D92" s="8">
        <v>8267</v>
      </c>
      <c r="E92" s="8" t="s">
        <v>59</v>
      </c>
      <c r="F92" s="8">
        <v>4</v>
      </c>
      <c r="G92" s="8" t="s">
        <v>37</v>
      </c>
      <c r="H92" s="9">
        <v>216040</v>
      </c>
      <c r="I92" s="8"/>
    </row>
    <row r="93" spans="1:9" x14ac:dyDescent="0.25">
      <c r="A93" s="8">
        <v>2013</v>
      </c>
      <c r="B93" s="8" t="s">
        <v>32</v>
      </c>
      <c r="C93" s="8" t="s">
        <v>33</v>
      </c>
      <c r="D93" s="8">
        <v>8267</v>
      </c>
      <c r="E93" s="8" t="s">
        <v>59</v>
      </c>
      <c r="F93" s="8">
        <v>6</v>
      </c>
      <c r="G93" s="8" t="s">
        <v>38</v>
      </c>
      <c r="H93" s="9">
        <v>10745770</v>
      </c>
      <c r="I93" s="8"/>
    </row>
    <row r="94" spans="1:9" x14ac:dyDescent="0.25">
      <c r="A94" s="8">
        <v>2013</v>
      </c>
      <c r="B94" s="8" t="s">
        <v>32</v>
      </c>
      <c r="C94" s="8" t="s">
        <v>33</v>
      </c>
      <c r="D94" s="8">
        <v>8267</v>
      </c>
      <c r="E94" s="8" t="s">
        <v>59</v>
      </c>
      <c r="F94" s="8">
        <v>7</v>
      </c>
      <c r="G94" s="8" t="s">
        <v>39</v>
      </c>
      <c r="H94" s="9">
        <v>11107551</v>
      </c>
      <c r="I94" s="8"/>
    </row>
    <row r="95" spans="1:9" x14ac:dyDescent="0.25">
      <c r="A95" s="8">
        <v>2013</v>
      </c>
      <c r="B95" s="8" t="s">
        <v>32</v>
      </c>
      <c r="C95" s="8" t="s">
        <v>33</v>
      </c>
      <c r="D95" s="8">
        <v>8279</v>
      </c>
      <c r="E95" s="8" t="s">
        <v>60</v>
      </c>
      <c r="F95" s="8">
        <v>1</v>
      </c>
      <c r="G95" s="8" t="s">
        <v>35</v>
      </c>
      <c r="H95" s="9">
        <v>2195098</v>
      </c>
      <c r="I95" s="8"/>
    </row>
    <row r="96" spans="1:9" x14ac:dyDescent="0.25">
      <c r="A96" s="8">
        <v>2013</v>
      </c>
      <c r="B96" s="8" t="s">
        <v>32</v>
      </c>
      <c r="C96" s="8" t="s">
        <v>33</v>
      </c>
      <c r="D96" s="8">
        <v>8279</v>
      </c>
      <c r="E96" s="8" t="s">
        <v>60</v>
      </c>
      <c r="F96" s="8">
        <v>3</v>
      </c>
      <c r="G96" s="8" t="s">
        <v>36</v>
      </c>
      <c r="H96" s="9">
        <v>118220542</v>
      </c>
      <c r="I96" s="8" t="s">
        <v>41</v>
      </c>
    </row>
    <row r="97" spans="1:9" x14ac:dyDescent="0.25">
      <c r="A97" s="8">
        <v>2013</v>
      </c>
      <c r="B97" s="8" t="s">
        <v>32</v>
      </c>
      <c r="C97" s="8" t="s">
        <v>33</v>
      </c>
      <c r="D97" s="8">
        <v>8279</v>
      </c>
      <c r="E97" s="8" t="s">
        <v>60</v>
      </c>
      <c r="F97" s="8">
        <v>4</v>
      </c>
      <c r="G97" s="8" t="s">
        <v>37</v>
      </c>
      <c r="H97" s="9">
        <v>2771286</v>
      </c>
      <c r="I97" s="8"/>
    </row>
    <row r="98" spans="1:9" x14ac:dyDescent="0.25">
      <c r="A98" s="8">
        <v>2013</v>
      </c>
      <c r="B98" s="8" t="s">
        <v>32</v>
      </c>
      <c r="C98" s="8" t="s">
        <v>33</v>
      </c>
      <c r="D98" s="8">
        <v>8279</v>
      </c>
      <c r="E98" s="8" t="s">
        <v>60</v>
      </c>
      <c r="F98" s="8">
        <v>5</v>
      </c>
      <c r="G98" s="8" t="s">
        <v>46</v>
      </c>
      <c r="H98" s="8"/>
      <c r="I98" s="8" t="s">
        <v>43</v>
      </c>
    </row>
    <row r="99" spans="1:9" x14ac:dyDescent="0.25">
      <c r="A99" s="8">
        <v>2013</v>
      </c>
      <c r="B99" s="8" t="s">
        <v>32</v>
      </c>
      <c r="C99" s="8" t="s">
        <v>33</v>
      </c>
      <c r="D99" s="8">
        <v>8279</v>
      </c>
      <c r="E99" s="8" t="s">
        <v>60</v>
      </c>
      <c r="F99" s="8">
        <v>6</v>
      </c>
      <c r="G99" s="8" t="s">
        <v>38</v>
      </c>
      <c r="H99" s="9">
        <v>293339009</v>
      </c>
      <c r="I99" s="8"/>
    </row>
    <row r="100" spans="1:9" x14ac:dyDescent="0.25">
      <c r="A100" s="8">
        <v>2013</v>
      </c>
      <c r="B100" s="8" t="s">
        <v>32</v>
      </c>
      <c r="C100" s="8" t="s">
        <v>33</v>
      </c>
      <c r="D100" s="8">
        <v>8279</v>
      </c>
      <c r="E100" s="8" t="s">
        <v>60</v>
      </c>
      <c r="F100" s="8">
        <v>7</v>
      </c>
      <c r="G100" s="8" t="s">
        <v>39</v>
      </c>
      <c r="H100" s="9">
        <v>250048900</v>
      </c>
      <c r="I100" s="8"/>
    </row>
    <row r="101" spans="1:9" x14ac:dyDescent="0.25">
      <c r="A101" s="8">
        <v>2013</v>
      </c>
      <c r="B101" s="8" t="s">
        <v>32</v>
      </c>
      <c r="C101" s="8" t="s">
        <v>33</v>
      </c>
      <c r="D101" s="8">
        <v>8290</v>
      </c>
      <c r="E101" s="8" t="s">
        <v>61</v>
      </c>
      <c r="F101" s="8">
        <v>1</v>
      </c>
      <c r="G101" s="8" t="s">
        <v>35</v>
      </c>
      <c r="H101" s="9">
        <v>80203</v>
      </c>
      <c r="I101" s="8"/>
    </row>
    <row r="102" spans="1:9" x14ac:dyDescent="0.25">
      <c r="A102" s="8">
        <v>2013</v>
      </c>
      <c r="B102" s="8" t="s">
        <v>32</v>
      </c>
      <c r="C102" s="8" t="s">
        <v>33</v>
      </c>
      <c r="D102" s="8">
        <v>8290</v>
      </c>
      <c r="E102" s="8" t="s">
        <v>61</v>
      </c>
      <c r="F102" s="8">
        <v>3</v>
      </c>
      <c r="G102" s="8" t="s">
        <v>36</v>
      </c>
      <c r="H102" s="8"/>
      <c r="I102" s="8" t="s">
        <v>43</v>
      </c>
    </row>
    <row r="103" spans="1:9" x14ac:dyDescent="0.25">
      <c r="A103" s="8">
        <v>2013</v>
      </c>
      <c r="B103" s="8" t="s">
        <v>32</v>
      </c>
      <c r="C103" s="8" t="s">
        <v>33</v>
      </c>
      <c r="D103" s="8">
        <v>8290</v>
      </c>
      <c r="E103" s="8" t="s">
        <v>61</v>
      </c>
      <c r="F103" s="8">
        <v>4</v>
      </c>
      <c r="G103" s="8" t="s">
        <v>37</v>
      </c>
      <c r="H103" s="9">
        <v>30735</v>
      </c>
      <c r="I103" s="8"/>
    </row>
    <row r="104" spans="1:9" x14ac:dyDescent="0.25">
      <c r="A104" s="8">
        <v>2013</v>
      </c>
      <c r="B104" s="8" t="s">
        <v>32</v>
      </c>
      <c r="C104" s="8" t="s">
        <v>33</v>
      </c>
      <c r="D104" s="8">
        <v>8290</v>
      </c>
      <c r="E104" s="8" t="s">
        <v>61</v>
      </c>
      <c r="F104" s="8">
        <v>6</v>
      </c>
      <c r="G104" s="8" t="s">
        <v>38</v>
      </c>
      <c r="H104" s="9">
        <v>1497927</v>
      </c>
      <c r="I104" s="8"/>
    </row>
    <row r="105" spans="1:9" x14ac:dyDescent="0.25">
      <c r="A105" s="8">
        <v>2013</v>
      </c>
      <c r="B105" s="8" t="s">
        <v>32</v>
      </c>
      <c r="C105" s="8" t="s">
        <v>33</v>
      </c>
      <c r="D105" s="8">
        <v>8290</v>
      </c>
      <c r="E105" s="8" t="s">
        <v>61</v>
      </c>
      <c r="F105" s="8">
        <v>7</v>
      </c>
      <c r="G105" s="8" t="s">
        <v>39</v>
      </c>
      <c r="H105" s="9">
        <v>3098047</v>
      </c>
      <c r="I105" s="8"/>
    </row>
    <row r="106" spans="1:9" x14ac:dyDescent="0.25">
      <c r="A106" s="8">
        <v>2013</v>
      </c>
      <c r="B106" s="8" t="s">
        <v>32</v>
      </c>
      <c r="C106" s="8" t="s">
        <v>33</v>
      </c>
      <c r="D106" s="8">
        <v>8291</v>
      </c>
      <c r="E106" s="8" t="s">
        <v>62</v>
      </c>
      <c r="F106" s="8">
        <v>1</v>
      </c>
      <c r="G106" s="8" t="s">
        <v>35</v>
      </c>
      <c r="H106" s="9">
        <v>4935</v>
      </c>
      <c r="I106" s="8"/>
    </row>
    <row r="107" spans="1:9" x14ac:dyDescent="0.25">
      <c r="A107" s="8">
        <v>2013</v>
      </c>
      <c r="B107" s="8" t="s">
        <v>32</v>
      </c>
      <c r="C107" s="8" t="s">
        <v>33</v>
      </c>
      <c r="D107" s="8">
        <v>8291</v>
      </c>
      <c r="E107" s="8" t="s">
        <v>62</v>
      </c>
      <c r="F107" s="8">
        <v>3</v>
      </c>
      <c r="G107" s="8" t="s">
        <v>36</v>
      </c>
      <c r="H107" s="9">
        <v>12316404</v>
      </c>
      <c r="I107" s="8"/>
    </row>
    <row r="108" spans="1:9" x14ac:dyDescent="0.25">
      <c r="A108" s="8">
        <v>2013</v>
      </c>
      <c r="B108" s="8" t="s">
        <v>32</v>
      </c>
      <c r="C108" s="8" t="s">
        <v>33</v>
      </c>
      <c r="D108" s="8">
        <v>8291</v>
      </c>
      <c r="E108" s="8" t="s">
        <v>62</v>
      </c>
      <c r="F108" s="8">
        <v>4</v>
      </c>
      <c r="G108" s="8" t="s">
        <v>37</v>
      </c>
      <c r="H108" s="9">
        <v>273153</v>
      </c>
      <c r="I108" s="8"/>
    </row>
    <row r="109" spans="1:9" x14ac:dyDescent="0.25">
      <c r="A109" s="8">
        <v>2013</v>
      </c>
      <c r="B109" s="8" t="s">
        <v>32</v>
      </c>
      <c r="C109" s="8" t="s">
        <v>33</v>
      </c>
      <c r="D109" s="8">
        <v>8291</v>
      </c>
      <c r="E109" s="8" t="s">
        <v>62</v>
      </c>
      <c r="F109" s="8">
        <v>5</v>
      </c>
      <c r="G109" s="8" t="s">
        <v>46</v>
      </c>
      <c r="H109" s="8"/>
      <c r="I109" s="8" t="s">
        <v>43</v>
      </c>
    </row>
    <row r="110" spans="1:9" x14ac:dyDescent="0.25">
      <c r="A110" s="8">
        <v>2013</v>
      </c>
      <c r="B110" s="8" t="s">
        <v>32</v>
      </c>
      <c r="C110" s="8" t="s">
        <v>33</v>
      </c>
      <c r="D110" s="8">
        <v>8291</v>
      </c>
      <c r="E110" s="8" t="s">
        <v>62</v>
      </c>
      <c r="F110" s="8">
        <v>6</v>
      </c>
      <c r="G110" s="8" t="s">
        <v>38</v>
      </c>
      <c r="H110" s="9">
        <v>6570416</v>
      </c>
      <c r="I110" s="8"/>
    </row>
    <row r="111" spans="1:9" x14ac:dyDescent="0.25">
      <c r="A111" s="8">
        <v>2013</v>
      </c>
      <c r="B111" s="8" t="s">
        <v>32</v>
      </c>
      <c r="C111" s="8" t="s">
        <v>33</v>
      </c>
      <c r="D111" s="8">
        <v>8291</v>
      </c>
      <c r="E111" s="8" t="s">
        <v>62</v>
      </c>
      <c r="F111" s="8">
        <v>7</v>
      </c>
      <c r="G111" s="8" t="s">
        <v>39</v>
      </c>
      <c r="H111" s="9">
        <v>8907122</v>
      </c>
      <c r="I111" s="8"/>
    </row>
    <row r="112" spans="1:9" x14ac:dyDescent="0.25">
      <c r="A112" s="8">
        <v>2013</v>
      </c>
      <c r="B112" s="8" t="s">
        <v>32</v>
      </c>
      <c r="C112" s="8" t="s">
        <v>33</v>
      </c>
      <c r="D112" s="8">
        <v>8300</v>
      </c>
      <c r="E112" s="8" t="s">
        <v>63</v>
      </c>
      <c r="F112" s="8">
        <v>1</v>
      </c>
      <c r="G112" s="8" t="s">
        <v>35</v>
      </c>
      <c r="H112" s="9">
        <v>26047</v>
      </c>
      <c r="I112" s="8"/>
    </row>
    <row r="113" spans="1:9" x14ac:dyDescent="0.25">
      <c r="A113" s="8">
        <v>2013</v>
      </c>
      <c r="B113" s="8" t="s">
        <v>32</v>
      </c>
      <c r="C113" s="8" t="s">
        <v>33</v>
      </c>
      <c r="D113" s="8">
        <v>8300</v>
      </c>
      <c r="E113" s="8" t="s">
        <v>63</v>
      </c>
      <c r="F113" s="8">
        <v>3</v>
      </c>
      <c r="G113" s="8" t="s">
        <v>36</v>
      </c>
      <c r="H113" s="9">
        <v>21639216</v>
      </c>
      <c r="I113" s="8"/>
    </row>
    <row r="114" spans="1:9" x14ac:dyDescent="0.25">
      <c r="A114" s="8">
        <v>2013</v>
      </c>
      <c r="B114" s="8" t="s">
        <v>32</v>
      </c>
      <c r="C114" s="8" t="s">
        <v>33</v>
      </c>
      <c r="D114" s="8">
        <v>8300</v>
      </c>
      <c r="E114" s="8" t="s">
        <v>63</v>
      </c>
      <c r="F114" s="8">
        <v>4</v>
      </c>
      <c r="G114" s="8" t="s">
        <v>37</v>
      </c>
      <c r="H114" s="9">
        <v>225434</v>
      </c>
      <c r="I114" s="8"/>
    </row>
    <row r="115" spans="1:9" x14ac:dyDescent="0.25">
      <c r="A115" s="8">
        <v>2013</v>
      </c>
      <c r="B115" s="8" t="s">
        <v>32</v>
      </c>
      <c r="C115" s="8" t="s">
        <v>33</v>
      </c>
      <c r="D115" s="8">
        <v>8300</v>
      </c>
      <c r="E115" s="8" t="s">
        <v>63</v>
      </c>
      <c r="F115" s="8">
        <v>6</v>
      </c>
      <c r="G115" s="8" t="s">
        <v>38</v>
      </c>
      <c r="H115" s="9">
        <v>9597005</v>
      </c>
      <c r="I115" s="8"/>
    </row>
    <row r="116" spans="1:9" x14ac:dyDescent="0.25">
      <c r="A116" s="8">
        <v>2013</v>
      </c>
      <c r="B116" s="8" t="s">
        <v>32</v>
      </c>
      <c r="C116" s="8" t="s">
        <v>33</v>
      </c>
      <c r="D116" s="8">
        <v>8300</v>
      </c>
      <c r="E116" s="8" t="s">
        <v>63</v>
      </c>
      <c r="F116" s="8">
        <v>7</v>
      </c>
      <c r="G116" s="8" t="s">
        <v>39</v>
      </c>
      <c r="H116" s="9">
        <v>10800694</v>
      </c>
      <c r="I116" s="8"/>
    </row>
    <row r="117" spans="1:9" x14ac:dyDescent="0.25">
      <c r="A117" s="8">
        <v>2013</v>
      </c>
      <c r="B117" s="8" t="s">
        <v>32</v>
      </c>
      <c r="C117" s="8" t="s">
        <v>33</v>
      </c>
      <c r="D117" s="8">
        <v>8904</v>
      </c>
      <c r="E117" s="8" t="s">
        <v>64</v>
      </c>
      <c r="F117" s="8">
        <v>3</v>
      </c>
      <c r="G117" s="8" t="s">
        <v>36</v>
      </c>
      <c r="H117" s="9">
        <v>22441</v>
      </c>
      <c r="I117" s="8"/>
    </row>
    <row r="118" spans="1:9" x14ac:dyDescent="0.25">
      <c r="A118" s="8">
        <v>2013</v>
      </c>
      <c r="B118" s="8" t="s">
        <v>32</v>
      </c>
      <c r="C118" s="8" t="s">
        <v>33</v>
      </c>
      <c r="D118" s="8">
        <v>8904</v>
      </c>
      <c r="E118" s="8" t="s">
        <v>64</v>
      </c>
      <c r="F118" s="8">
        <v>6</v>
      </c>
      <c r="G118" s="8" t="s">
        <v>38</v>
      </c>
      <c r="H118" s="9">
        <v>6793412</v>
      </c>
      <c r="I118" s="8"/>
    </row>
    <row r="119" spans="1:9" x14ac:dyDescent="0.25">
      <c r="A119" s="8">
        <v>2013</v>
      </c>
      <c r="B119" s="8" t="s">
        <v>32</v>
      </c>
      <c r="C119" s="8" t="s">
        <v>33</v>
      </c>
      <c r="D119" s="8">
        <v>8904</v>
      </c>
      <c r="E119" s="8" t="s">
        <v>64</v>
      </c>
      <c r="F119" s="8">
        <v>7</v>
      </c>
      <c r="G119" s="8" t="s">
        <v>39</v>
      </c>
      <c r="H119" s="9">
        <v>13566904</v>
      </c>
      <c r="I119" s="8"/>
    </row>
    <row r="120" spans="1:9" x14ac:dyDescent="0.25">
      <c r="A120" s="8">
        <v>2014</v>
      </c>
      <c r="B120" s="8" t="s">
        <v>32</v>
      </c>
      <c r="C120" s="8" t="s">
        <v>33</v>
      </c>
      <c r="D120" s="8">
        <v>8051</v>
      </c>
      <c r="E120" s="8" t="s">
        <v>34</v>
      </c>
      <c r="F120" s="8">
        <v>1</v>
      </c>
      <c r="G120" s="8" t="s">
        <v>35</v>
      </c>
      <c r="H120" s="9">
        <v>173640</v>
      </c>
      <c r="I120" s="8"/>
    </row>
    <row r="121" spans="1:9" x14ac:dyDescent="0.25">
      <c r="A121" s="8">
        <v>2014</v>
      </c>
      <c r="B121" s="8" t="s">
        <v>32</v>
      </c>
      <c r="C121" s="8" t="s">
        <v>33</v>
      </c>
      <c r="D121" s="8">
        <v>8051</v>
      </c>
      <c r="E121" s="8" t="s">
        <v>34</v>
      </c>
      <c r="F121" s="8">
        <v>3</v>
      </c>
      <c r="G121" s="8" t="s">
        <v>36</v>
      </c>
      <c r="H121" s="9">
        <v>96582457</v>
      </c>
      <c r="I121" s="8"/>
    </row>
    <row r="122" spans="1:9" x14ac:dyDescent="0.25">
      <c r="A122" s="8">
        <v>2014</v>
      </c>
      <c r="B122" s="8" t="s">
        <v>32</v>
      </c>
      <c r="C122" s="8" t="s">
        <v>33</v>
      </c>
      <c r="D122" s="8">
        <v>8051</v>
      </c>
      <c r="E122" s="8" t="s">
        <v>34</v>
      </c>
      <c r="F122" s="8">
        <v>4</v>
      </c>
      <c r="G122" s="8" t="s">
        <v>37</v>
      </c>
      <c r="H122" s="9">
        <v>407122</v>
      </c>
      <c r="I122" s="8"/>
    </row>
    <row r="123" spans="1:9" x14ac:dyDescent="0.25">
      <c r="A123" s="8">
        <v>2014</v>
      </c>
      <c r="B123" s="8" t="s">
        <v>32</v>
      </c>
      <c r="C123" s="8" t="s">
        <v>33</v>
      </c>
      <c r="D123" s="8">
        <v>8051</v>
      </c>
      <c r="E123" s="8" t="s">
        <v>34</v>
      </c>
      <c r="F123" s="8">
        <v>6</v>
      </c>
      <c r="G123" s="8" t="s">
        <v>38</v>
      </c>
      <c r="H123" s="9">
        <v>26088538</v>
      </c>
      <c r="I123" s="8"/>
    </row>
    <row r="124" spans="1:9" x14ac:dyDescent="0.25">
      <c r="A124" s="8">
        <v>2014</v>
      </c>
      <c r="B124" s="8" t="s">
        <v>32</v>
      </c>
      <c r="C124" s="8" t="s">
        <v>33</v>
      </c>
      <c r="D124" s="8">
        <v>8051</v>
      </c>
      <c r="E124" s="8" t="s">
        <v>34</v>
      </c>
      <c r="F124" s="8">
        <v>7</v>
      </c>
      <c r="G124" s="8" t="s">
        <v>39</v>
      </c>
      <c r="H124" s="9">
        <v>27704038</v>
      </c>
      <c r="I124" s="8"/>
    </row>
    <row r="125" spans="1:9" x14ac:dyDescent="0.25">
      <c r="A125" s="8">
        <v>2014</v>
      </c>
      <c r="B125" s="8" t="s">
        <v>32</v>
      </c>
      <c r="C125" s="8" t="s">
        <v>33</v>
      </c>
      <c r="D125" s="8">
        <v>8054</v>
      </c>
      <c r="E125" s="8" t="s">
        <v>40</v>
      </c>
      <c r="F125" s="8">
        <v>1</v>
      </c>
      <c r="G125" s="8" t="s">
        <v>35</v>
      </c>
      <c r="H125" s="9">
        <v>176542</v>
      </c>
      <c r="I125" s="8"/>
    </row>
    <row r="126" spans="1:9" x14ac:dyDescent="0.25">
      <c r="A126" s="8">
        <v>2014</v>
      </c>
      <c r="B126" s="8" t="s">
        <v>32</v>
      </c>
      <c r="C126" s="8" t="s">
        <v>33</v>
      </c>
      <c r="D126" s="8">
        <v>8054</v>
      </c>
      <c r="E126" s="8" t="s">
        <v>40</v>
      </c>
      <c r="F126" s="8">
        <v>3</v>
      </c>
      <c r="G126" s="8" t="s">
        <v>36</v>
      </c>
      <c r="H126" s="9">
        <v>1497493491</v>
      </c>
      <c r="I126" s="8" t="s">
        <v>41</v>
      </c>
    </row>
    <row r="127" spans="1:9" x14ac:dyDescent="0.25">
      <c r="A127" s="8">
        <v>2014</v>
      </c>
      <c r="B127" s="8" t="s">
        <v>32</v>
      </c>
      <c r="C127" s="8" t="s">
        <v>33</v>
      </c>
      <c r="D127" s="8">
        <v>8054</v>
      </c>
      <c r="E127" s="8" t="s">
        <v>40</v>
      </c>
      <c r="F127" s="8">
        <v>4</v>
      </c>
      <c r="G127" s="8" t="s">
        <v>37</v>
      </c>
      <c r="H127" s="9">
        <v>436501</v>
      </c>
      <c r="I127" s="8"/>
    </row>
    <row r="128" spans="1:9" x14ac:dyDescent="0.25">
      <c r="A128" s="8">
        <v>2014</v>
      </c>
      <c r="B128" s="8" t="s">
        <v>32</v>
      </c>
      <c r="C128" s="8" t="s">
        <v>33</v>
      </c>
      <c r="D128" s="8">
        <v>8054</v>
      </c>
      <c r="E128" s="8" t="s">
        <v>40</v>
      </c>
      <c r="F128" s="8">
        <v>6</v>
      </c>
      <c r="G128" s="8" t="s">
        <v>38</v>
      </c>
      <c r="H128" s="9">
        <v>33379298</v>
      </c>
      <c r="I128" s="8"/>
    </row>
    <row r="129" spans="1:9" x14ac:dyDescent="0.25">
      <c r="A129" s="8">
        <v>2014</v>
      </c>
      <c r="B129" s="8" t="s">
        <v>32</v>
      </c>
      <c r="C129" s="8" t="s">
        <v>33</v>
      </c>
      <c r="D129" s="8">
        <v>8054</v>
      </c>
      <c r="E129" s="8" t="s">
        <v>40</v>
      </c>
      <c r="F129" s="8">
        <v>7</v>
      </c>
      <c r="G129" s="8" t="s">
        <v>39</v>
      </c>
      <c r="H129" s="9">
        <v>14687230</v>
      </c>
      <c r="I129" s="8"/>
    </row>
    <row r="130" spans="1:9" x14ac:dyDescent="0.25">
      <c r="A130" s="8">
        <v>2014</v>
      </c>
      <c r="B130" s="8" t="s">
        <v>32</v>
      </c>
      <c r="C130" s="8" t="s">
        <v>33</v>
      </c>
      <c r="D130" s="8">
        <v>8087</v>
      </c>
      <c r="E130" s="8" t="s">
        <v>42</v>
      </c>
      <c r="F130" s="8">
        <v>1</v>
      </c>
      <c r="G130" s="8" t="s">
        <v>35</v>
      </c>
      <c r="H130" s="8"/>
      <c r="I130" s="8" t="s">
        <v>43</v>
      </c>
    </row>
    <row r="131" spans="1:9" x14ac:dyDescent="0.25">
      <c r="A131" s="8">
        <v>2014</v>
      </c>
      <c r="B131" s="8" t="s">
        <v>32</v>
      </c>
      <c r="C131" s="8" t="s">
        <v>33</v>
      </c>
      <c r="D131" s="8">
        <v>8087</v>
      </c>
      <c r="E131" s="8" t="s">
        <v>42</v>
      </c>
      <c r="F131" s="8">
        <v>4</v>
      </c>
      <c r="G131" s="8" t="s">
        <v>37</v>
      </c>
      <c r="H131" s="9">
        <v>18884</v>
      </c>
      <c r="I131" s="8"/>
    </row>
    <row r="132" spans="1:9" x14ac:dyDescent="0.25">
      <c r="A132" s="8">
        <v>2014</v>
      </c>
      <c r="B132" s="8" t="s">
        <v>32</v>
      </c>
      <c r="C132" s="8" t="s">
        <v>33</v>
      </c>
      <c r="D132" s="8">
        <v>8087</v>
      </c>
      <c r="E132" s="8" t="s">
        <v>42</v>
      </c>
      <c r="F132" s="8">
        <v>6</v>
      </c>
      <c r="G132" s="8" t="s">
        <v>38</v>
      </c>
      <c r="H132" s="9">
        <v>82017</v>
      </c>
      <c r="I132" s="8"/>
    </row>
    <row r="133" spans="1:9" x14ac:dyDescent="0.25">
      <c r="A133" s="8">
        <v>2014</v>
      </c>
      <c r="B133" s="8" t="s">
        <v>32</v>
      </c>
      <c r="C133" s="8" t="s">
        <v>33</v>
      </c>
      <c r="D133" s="8">
        <v>8087</v>
      </c>
      <c r="E133" s="8" t="s">
        <v>42</v>
      </c>
      <c r="F133" s="8">
        <v>7</v>
      </c>
      <c r="G133" s="8" t="s">
        <v>39</v>
      </c>
      <c r="H133" s="9">
        <v>367167</v>
      </c>
      <c r="I133" s="8"/>
    </row>
    <row r="134" spans="1:9" x14ac:dyDescent="0.25">
      <c r="A134" s="8">
        <v>2014</v>
      </c>
      <c r="B134" s="8" t="s">
        <v>32</v>
      </c>
      <c r="C134" s="8" t="s">
        <v>33</v>
      </c>
      <c r="D134" s="8">
        <v>8120</v>
      </c>
      <c r="E134" s="8" t="s">
        <v>44</v>
      </c>
      <c r="F134" s="8">
        <v>1</v>
      </c>
      <c r="G134" s="8" t="s">
        <v>35</v>
      </c>
      <c r="H134" s="9">
        <v>34101</v>
      </c>
      <c r="I134" s="8"/>
    </row>
    <row r="135" spans="1:9" x14ac:dyDescent="0.25">
      <c r="A135" s="8">
        <v>2014</v>
      </c>
      <c r="B135" s="8" t="s">
        <v>32</v>
      </c>
      <c r="C135" s="8" t="s">
        <v>33</v>
      </c>
      <c r="D135" s="8">
        <v>8120</v>
      </c>
      <c r="E135" s="8" t="s">
        <v>44</v>
      </c>
      <c r="F135" s="8">
        <v>3</v>
      </c>
      <c r="G135" s="8" t="s">
        <v>36</v>
      </c>
      <c r="H135" s="9">
        <v>23469</v>
      </c>
      <c r="I135" s="8"/>
    </row>
    <row r="136" spans="1:9" x14ac:dyDescent="0.25">
      <c r="A136" s="8">
        <v>2014</v>
      </c>
      <c r="B136" s="8" t="s">
        <v>32</v>
      </c>
      <c r="C136" s="8" t="s">
        <v>33</v>
      </c>
      <c r="D136" s="8">
        <v>8120</v>
      </c>
      <c r="E136" s="8" t="s">
        <v>44</v>
      </c>
      <c r="F136" s="8">
        <v>4</v>
      </c>
      <c r="G136" s="8" t="s">
        <v>37</v>
      </c>
      <c r="H136" s="9">
        <v>330717</v>
      </c>
      <c r="I136" s="8"/>
    </row>
    <row r="137" spans="1:9" x14ac:dyDescent="0.25">
      <c r="A137" s="8">
        <v>2014</v>
      </c>
      <c r="B137" s="8" t="s">
        <v>32</v>
      </c>
      <c r="C137" s="8" t="s">
        <v>33</v>
      </c>
      <c r="D137" s="8">
        <v>8120</v>
      </c>
      <c r="E137" s="8" t="s">
        <v>44</v>
      </c>
      <c r="F137" s="8">
        <v>6</v>
      </c>
      <c r="G137" s="8" t="s">
        <v>38</v>
      </c>
      <c r="H137" s="9">
        <v>7244683</v>
      </c>
      <c r="I137" s="8"/>
    </row>
    <row r="138" spans="1:9" x14ac:dyDescent="0.25">
      <c r="A138" s="8">
        <v>2014</v>
      </c>
      <c r="B138" s="8" t="s">
        <v>32</v>
      </c>
      <c r="C138" s="8" t="s">
        <v>33</v>
      </c>
      <c r="D138" s="8">
        <v>8120</v>
      </c>
      <c r="E138" s="8" t="s">
        <v>44</v>
      </c>
      <c r="F138" s="8">
        <v>7</v>
      </c>
      <c r="G138" s="8" t="s">
        <v>39</v>
      </c>
      <c r="H138" s="9">
        <v>16233703</v>
      </c>
      <c r="I138" s="8"/>
    </row>
    <row r="139" spans="1:9" x14ac:dyDescent="0.25">
      <c r="A139" s="8">
        <v>2014</v>
      </c>
      <c r="B139" s="8" t="s">
        <v>32</v>
      </c>
      <c r="C139" s="8" t="s">
        <v>33</v>
      </c>
      <c r="D139" s="8">
        <v>8125</v>
      </c>
      <c r="E139" s="8" t="s">
        <v>45</v>
      </c>
      <c r="F139" s="8">
        <v>1</v>
      </c>
      <c r="G139" s="8" t="s">
        <v>35</v>
      </c>
      <c r="H139" s="9">
        <v>46777</v>
      </c>
      <c r="I139" s="8"/>
    </row>
    <row r="140" spans="1:9" x14ac:dyDescent="0.25">
      <c r="A140" s="8">
        <v>2014</v>
      </c>
      <c r="B140" s="8" t="s">
        <v>32</v>
      </c>
      <c r="C140" s="8" t="s">
        <v>33</v>
      </c>
      <c r="D140" s="8">
        <v>8125</v>
      </c>
      <c r="E140" s="8" t="s">
        <v>45</v>
      </c>
      <c r="F140" s="8">
        <v>3</v>
      </c>
      <c r="G140" s="8" t="s">
        <v>36</v>
      </c>
      <c r="H140" s="9">
        <v>147660897</v>
      </c>
      <c r="I140" s="8" t="s">
        <v>41</v>
      </c>
    </row>
    <row r="141" spans="1:9" x14ac:dyDescent="0.25">
      <c r="A141" s="8">
        <v>2014</v>
      </c>
      <c r="B141" s="8" t="s">
        <v>32</v>
      </c>
      <c r="C141" s="8" t="s">
        <v>33</v>
      </c>
      <c r="D141" s="8">
        <v>8125</v>
      </c>
      <c r="E141" s="8" t="s">
        <v>45</v>
      </c>
      <c r="F141" s="8">
        <v>4</v>
      </c>
      <c r="G141" s="8" t="s">
        <v>37</v>
      </c>
      <c r="H141" s="9">
        <v>735907</v>
      </c>
      <c r="I141" s="8"/>
    </row>
    <row r="142" spans="1:9" x14ac:dyDescent="0.25">
      <c r="A142" s="8">
        <v>2014</v>
      </c>
      <c r="B142" s="8" t="s">
        <v>32</v>
      </c>
      <c r="C142" s="8" t="s">
        <v>33</v>
      </c>
      <c r="D142" s="8">
        <v>8125</v>
      </c>
      <c r="E142" s="8" t="s">
        <v>45</v>
      </c>
      <c r="F142" s="8">
        <v>5</v>
      </c>
      <c r="G142" s="8" t="s">
        <v>46</v>
      </c>
      <c r="H142" s="8"/>
      <c r="I142" s="8" t="s">
        <v>43</v>
      </c>
    </row>
    <row r="143" spans="1:9" x14ac:dyDescent="0.25">
      <c r="A143" s="8">
        <v>2014</v>
      </c>
      <c r="B143" s="8" t="s">
        <v>32</v>
      </c>
      <c r="C143" s="8" t="s">
        <v>33</v>
      </c>
      <c r="D143" s="8">
        <v>8125</v>
      </c>
      <c r="E143" s="8" t="s">
        <v>45</v>
      </c>
      <c r="F143" s="8">
        <v>6</v>
      </c>
      <c r="G143" s="8" t="s">
        <v>38</v>
      </c>
      <c r="H143" s="9">
        <v>86585670</v>
      </c>
      <c r="I143" s="8"/>
    </row>
    <row r="144" spans="1:9" x14ac:dyDescent="0.25">
      <c r="A144" s="8">
        <v>2014</v>
      </c>
      <c r="B144" s="8" t="s">
        <v>32</v>
      </c>
      <c r="C144" s="8" t="s">
        <v>33</v>
      </c>
      <c r="D144" s="8">
        <v>8125</v>
      </c>
      <c r="E144" s="8" t="s">
        <v>45</v>
      </c>
      <c r="F144" s="8">
        <v>7</v>
      </c>
      <c r="G144" s="8" t="s">
        <v>39</v>
      </c>
      <c r="H144" s="9">
        <v>35902732</v>
      </c>
      <c r="I144" s="8"/>
    </row>
    <row r="145" spans="1:9" x14ac:dyDescent="0.25">
      <c r="A145" s="8">
        <v>2014</v>
      </c>
      <c r="B145" s="8" t="s">
        <v>32</v>
      </c>
      <c r="C145" s="8" t="s">
        <v>33</v>
      </c>
      <c r="D145" s="8">
        <v>8156</v>
      </c>
      <c r="E145" s="8" t="s">
        <v>47</v>
      </c>
      <c r="F145" s="8">
        <v>1</v>
      </c>
      <c r="G145" s="8" t="s">
        <v>35</v>
      </c>
      <c r="H145" s="9">
        <v>93115</v>
      </c>
      <c r="I145" s="8"/>
    </row>
    <row r="146" spans="1:9" x14ac:dyDescent="0.25">
      <c r="A146" s="8">
        <v>2014</v>
      </c>
      <c r="B146" s="8" t="s">
        <v>32</v>
      </c>
      <c r="C146" s="8" t="s">
        <v>33</v>
      </c>
      <c r="D146" s="8">
        <v>8156</v>
      </c>
      <c r="E146" s="8" t="s">
        <v>47</v>
      </c>
      <c r="F146" s="8">
        <v>3</v>
      </c>
      <c r="G146" s="8" t="s">
        <v>36</v>
      </c>
      <c r="H146" s="9">
        <v>81545619</v>
      </c>
      <c r="I146" s="8"/>
    </row>
    <row r="147" spans="1:9" x14ac:dyDescent="0.25">
      <c r="A147" s="8">
        <v>2014</v>
      </c>
      <c r="B147" s="8" t="s">
        <v>32</v>
      </c>
      <c r="C147" s="8" t="s">
        <v>33</v>
      </c>
      <c r="D147" s="8">
        <v>8156</v>
      </c>
      <c r="E147" s="8" t="s">
        <v>47</v>
      </c>
      <c r="F147" s="8">
        <v>4</v>
      </c>
      <c r="G147" s="8" t="s">
        <v>37</v>
      </c>
      <c r="H147" s="9">
        <v>160818</v>
      </c>
      <c r="I147" s="8"/>
    </row>
    <row r="148" spans="1:9" x14ac:dyDescent="0.25">
      <c r="A148" s="8">
        <v>2014</v>
      </c>
      <c r="B148" s="8" t="s">
        <v>32</v>
      </c>
      <c r="C148" s="8" t="s">
        <v>33</v>
      </c>
      <c r="D148" s="8">
        <v>8156</v>
      </c>
      <c r="E148" s="8" t="s">
        <v>47</v>
      </c>
      <c r="F148" s="8">
        <v>6</v>
      </c>
      <c r="G148" s="8" t="s">
        <v>38</v>
      </c>
      <c r="H148" s="9">
        <v>40365983</v>
      </c>
      <c r="I148" s="8"/>
    </row>
    <row r="149" spans="1:9" x14ac:dyDescent="0.25">
      <c r="A149" s="8">
        <v>2014</v>
      </c>
      <c r="B149" s="8" t="s">
        <v>32</v>
      </c>
      <c r="C149" s="8" t="s">
        <v>33</v>
      </c>
      <c r="D149" s="8">
        <v>8156</v>
      </c>
      <c r="E149" s="8" t="s">
        <v>47</v>
      </c>
      <c r="F149" s="8">
        <v>7</v>
      </c>
      <c r="G149" s="8" t="s">
        <v>39</v>
      </c>
      <c r="H149" s="9">
        <v>18603886</v>
      </c>
      <c r="I149" s="8"/>
    </row>
    <row r="150" spans="1:9" x14ac:dyDescent="0.25">
      <c r="A150" s="8">
        <v>2014</v>
      </c>
      <c r="B150" s="8" t="s">
        <v>32</v>
      </c>
      <c r="C150" s="8" t="s">
        <v>33</v>
      </c>
      <c r="D150" s="8">
        <v>8167</v>
      </c>
      <c r="E150" s="8" t="s">
        <v>48</v>
      </c>
      <c r="F150" s="8">
        <v>1</v>
      </c>
      <c r="G150" s="8" t="s">
        <v>35</v>
      </c>
      <c r="H150" s="9">
        <v>325741</v>
      </c>
      <c r="I150" s="8"/>
    </row>
    <row r="151" spans="1:9" x14ac:dyDescent="0.25">
      <c r="A151" s="8">
        <v>2014</v>
      </c>
      <c r="B151" s="8" t="s">
        <v>32</v>
      </c>
      <c r="C151" s="8" t="s">
        <v>33</v>
      </c>
      <c r="D151" s="8">
        <v>8167</v>
      </c>
      <c r="E151" s="8" t="s">
        <v>48</v>
      </c>
      <c r="F151" s="8">
        <v>3</v>
      </c>
      <c r="G151" s="8" t="s">
        <v>36</v>
      </c>
      <c r="H151" s="9">
        <v>112810401</v>
      </c>
      <c r="I151" s="8"/>
    </row>
    <row r="152" spans="1:9" x14ac:dyDescent="0.25">
      <c r="A152" s="8">
        <v>2014</v>
      </c>
      <c r="B152" s="8" t="s">
        <v>32</v>
      </c>
      <c r="C152" s="8" t="s">
        <v>33</v>
      </c>
      <c r="D152" s="8">
        <v>8167</v>
      </c>
      <c r="E152" s="8" t="s">
        <v>48</v>
      </c>
      <c r="F152" s="8">
        <v>4</v>
      </c>
      <c r="G152" s="8" t="s">
        <v>37</v>
      </c>
      <c r="H152" s="9">
        <v>113676</v>
      </c>
      <c r="I152" s="8"/>
    </row>
    <row r="153" spans="1:9" x14ac:dyDescent="0.25">
      <c r="A153" s="8">
        <v>2014</v>
      </c>
      <c r="B153" s="8" t="s">
        <v>32</v>
      </c>
      <c r="C153" s="8" t="s">
        <v>33</v>
      </c>
      <c r="D153" s="8">
        <v>8167</v>
      </c>
      <c r="E153" s="8" t="s">
        <v>48</v>
      </c>
      <c r="F153" s="8">
        <v>6</v>
      </c>
      <c r="G153" s="8" t="s">
        <v>38</v>
      </c>
      <c r="H153" s="9">
        <v>26555392</v>
      </c>
      <c r="I153" s="8"/>
    </row>
    <row r="154" spans="1:9" x14ac:dyDescent="0.25">
      <c r="A154" s="8">
        <v>2014</v>
      </c>
      <c r="B154" s="8" t="s">
        <v>32</v>
      </c>
      <c r="C154" s="8" t="s">
        <v>33</v>
      </c>
      <c r="D154" s="8">
        <v>8167</v>
      </c>
      <c r="E154" s="8" t="s">
        <v>48</v>
      </c>
      <c r="F154" s="8">
        <v>7</v>
      </c>
      <c r="G154" s="8" t="s">
        <v>39</v>
      </c>
      <c r="H154" s="9">
        <v>9322340</v>
      </c>
      <c r="I154" s="8"/>
    </row>
    <row r="155" spans="1:9" x14ac:dyDescent="0.25">
      <c r="A155" s="8">
        <v>2014</v>
      </c>
      <c r="B155" s="8" t="s">
        <v>32</v>
      </c>
      <c r="C155" s="8" t="s">
        <v>33</v>
      </c>
      <c r="D155" s="8">
        <v>8179</v>
      </c>
      <c r="E155" s="8" t="s">
        <v>49</v>
      </c>
      <c r="F155" s="8">
        <v>1</v>
      </c>
      <c r="G155" s="8" t="s">
        <v>35</v>
      </c>
      <c r="H155" s="9">
        <v>5757</v>
      </c>
      <c r="I155" s="8"/>
    </row>
    <row r="156" spans="1:9" x14ac:dyDescent="0.25">
      <c r="A156" s="8">
        <v>2014</v>
      </c>
      <c r="B156" s="8" t="s">
        <v>32</v>
      </c>
      <c r="C156" s="8" t="s">
        <v>33</v>
      </c>
      <c r="D156" s="8">
        <v>8179</v>
      </c>
      <c r="E156" s="8" t="s">
        <v>49</v>
      </c>
      <c r="F156" s="8">
        <v>4</v>
      </c>
      <c r="G156" s="8" t="s">
        <v>37</v>
      </c>
      <c r="H156" s="9">
        <v>21219</v>
      </c>
      <c r="I156" s="8"/>
    </row>
    <row r="157" spans="1:9" x14ac:dyDescent="0.25">
      <c r="A157" s="8">
        <v>2014</v>
      </c>
      <c r="B157" s="8" t="s">
        <v>32</v>
      </c>
      <c r="C157" s="8" t="s">
        <v>33</v>
      </c>
      <c r="D157" s="8">
        <v>8179</v>
      </c>
      <c r="E157" s="8" t="s">
        <v>49</v>
      </c>
      <c r="F157" s="8">
        <v>6</v>
      </c>
      <c r="G157" s="8" t="s">
        <v>38</v>
      </c>
      <c r="H157" s="9">
        <v>561044</v>
      </c>
      <c r="I157" s="8"/>
    </row>
    <row r="158" spans="1:9" x14ac:dyDescent="0.25">
      <c r="A158" s="8">
        <v>2014</v>
      </c>
      <c r="B158" s="8" t="s">
        <v>32</v>
      </c>
      <c r="C158" s="8" t="s">
        <v>33</v>
      </c>
      <c r="D158" s="8">
        <v>8179</v>
      </c>
      <c r="E158" s="8" t="s">
        <v>49</v>
      </c>
      <c r="F158" s="8">
        <v>7</v>
      </c>
      <c r="G158" s="8" t="s">
        <v>39</v>
      </c>
      <c r="H158" s="9">
        <v>1251389</v>
      </c>
      <c r="I158" s="8"/>
    </row>
    <row r="159" spans="1:9" x14ac:dyDescent="0.25">
      <c r="A159" s="8">
        <v>2014</v>
      </c>
      <c r="B159" s="8" t="s">
        <v>32</v>
      </c>
      <c r="C159" s="8" t="s">
        <v>33</v>
      </c>
      <c r="D159" s="8">
        <v>8180</v>
      </c>
      <c r="E159" s="8" t="s">
        <v>50</v>
      </c>
      <c r="F159" s="8">
        <v>1</v>
      </c>
      <c r="G159" s="8" t="s">
        <v>35</v>
      </c>
      <c r="H159" s="8"/>
      <c r="I159" s="8" t="s">
        <v>43</v>
      </c>
    </row>
    <row r="160" spans="1:9" x14ac:dyDescent="0.25">
      <c r="A160" s="8">
        <v>2014</v>
      </c>
      <c r="B160" s="8" t="s">
        <v>32</v>
      </c>
      <c r="C160" s="8" t="s">
        <v>33</v>
      </c>
      <c r="D160" s="8">
        <v>8180</v>
      </c>
      <c r="E160" s="8" t="s">
        <v>50</v>
      </c>
      <c r="F160" s="8">
        <v>3</v>
      </c>
      <c r="G160" s="8" t="s">
        <v>36</v>
      </c>
      <c r="H160" s="9">
        <v>28210685</v>
      </c>
      <c r="I160" s="8"/>
    </row>
    <row r="161" spans="1:9" x14ac:dyDescent="0.25">
      <c r="A161" s="8">
        <v>2014</v>
      </c>
      <c r="B161" s="8" t="s">
        <v>32</v>
      </c>
      <c r="C161" s="8" t="s">
        <v>33</v>
      </c>
      <c r="D161" s="8">
        <v>8180</v>
      </c>
      <c r="E161" s="8" t="s">
        <v>50</v>
      </c>
      <c r="F161" s="8">
        <v>4</v>
      </c>
      <c r="G161" s="8" t="s">
        <v>37</v>
      </c>
      <c r="H161" s="9">
        <v>343602</v>
      </c>
      <c r="I161" s="8"/>
    </row>
    <row r="162" spans="1:9" x14ac:dyDescent="0.25">
      <c r="A162" s="8">
        <v>2014</v>
      </c>
      <c r="B162" s="8" t="s">
        <v>32</v>
      </c>
      <c r="C162" s="8" t="s">
        <v>33</v>
      </c>
      <c r="D162" s="8">
        <v>8180</v>
      </c>
      <c r="E162" s="8" t="s">
        <v>50</v>
      </c>
      <c r="F162" s="8">
        <v>6</v>
      </c>
      <c r="G162" s="8" t="s">
        <v>38</v>
      </c>
      <c r="H162" s="9">
        <v>30344890</v>
      </c>
      <c r="I162" s="8"/>
    </row>
    <row r="163" spans="1:9" x14ac:dyDescent="0.25">
      <c r="A163" s="8">
        <v>2014</v>
      </c>
      <c r="B163" s="8" t="s">
        <v>32</v>
      </c>
      <c r="C163" s="8" t="s">
        <v>33</v>
      </c>
      <c r="D163" s="8">
        <v>8180</v>
      </c>
      <c r="E163" s="8" t="s">
        <v>50</v>
      </c>
      <c r="F163" s="8">
        <v>7</v>
      </c>
      <c r="G163" s="8" t="s">
        <v>39</v>
      </c>
      <c r="H163" s="9">
        <v>37610653</v>
      </c>
      <c r="I163" s="8"/>
    </row>
    <row r="164" spans="1:9" x14ac:dyDescent="0.25">
      <c r="A164" s="8">
        <v>2014</v>
      </c>
      <c r="B164" s="8" t="s">
        <v>32</v>
      </c>
      <c r="C164" s="8" t="s">
        <v>33</v>
      </c>
      <c r="D164" s="8">
        <v>8184</v>
      </c>
      <c r="E164" s="8" t="s">
        <v>51</v>
      </c>
      <c r="F164" s="8">
        <v>1</v>
      </c>
      <c r="G164" s="8" t="s">
        <v>35</v>
      </c>
      <c r="H164" s="9">
        <v>96500</v>
      </c>
      <c r="I164" s="8"/>
    </row>
    <row r="165" spans="1:9" x14ac:dyDescent="0.25">
      <c r="A165" s="8">
        <v>2014</v>
      </c>
      <c r="B165" s="8" t="s">
        <v>32</v>
      </c>
      <c r="C165" s="8" t="s">
        <v>33</v>
      </c>
      <c r="D165" s="8">
        <v>8184</v>
      </c>
      <c r="E165" s="8" t="s">
        <v>51</v>
      </c>
      <c r="F165" s="8">
        <v>3</v>
      </c>
      <c r="G165" s="8" t="s">
        <v>36</v>
      </c>
      <c r="H165" s="9">
        <v>249933429</v>
      </c>
      <c r="I165" s="8"/>
    </row>
    <row r="166" spans="1:9" x14ac:dyDescent="0.25">
      <c r="A166" s="8">
        <v>2014</v>
      </c>
      <c r="B166" s="8" t="s">
        <v>32</v>
      </c>
      <c r="C166" s="8" t="s">
        <v>33</v>
      </c>
      <c r="D166" s="8">
        <v>8184</v>
      </c>
      <c r="E166" s="8" t="s">
        <v>51</v>
      </c>
      <c r="F166" s="8">
        <v>4</v>
      </c>
      <c r="G166" s="8" t="s">
        <v>37</v>
      </c>
      <c r="H166" s="9">
        <v>874790</v>
      </c>
      <c r="I166" s="8"/>
    </row>
    <row r="167" spans="1:9" x14ac:dyDescent="0.25">
      <c r="A167" s="8">
        <v>2014</v>
      </c>
      <c r="B167" s="8" t="s">
        <v>32</v>
      </c>
      <c r="C167" s="8" t="s">
        <v>33</v>
      </c>
      <c r="D167" s="8">
        <v>8184</v>
      </c>
      <c r="E167" s="8" t="s">
        <v>51</v>
      </c>
      <c r="F167" s="8">
        <v>5</v>
      </c>
      <c r="G167" s="8" t="s">
        <v>46</v>
      </c>
      <c r="H167" s="9">
        <v>10760103</v>
      </c>
      <c r="I167" s="8"/>
    </row>
    <row r="168" spans="1:9" x14ac:dyDescent="0.25">
      <c r="A168" s="8">
        <v>2014</v>
      </c>
      <c r="B168" s="8" t="s">
        <v>32</v>
      </c>
      <c r="C168" s="8" t="s">
        <v>33</v>
      </c>
      <c r="D168" s="8">
        <v>8184</v>
      </c>
      <c r="E168" s="8" t="s">
        <v>51</v>
      </c>
      <c r="F168" s="8">
        <v>6</v>
      </c>
      <c r="G168" s="8" t="s">
        <v>38</v>
      </c>
      <c r="H168" s="9">
        <v>74389355</v>
      </c>
      <c r="I168" s="8"/>
    </row>
    <row r="169" spans="1:9" x14ac:dyDescent="0.25">
      <c r="A169" s="8">
        <v>2014</v>
      </c>
      <c r="B169" s="8" t="s">
        <v>32</v>
      </c>
      <c r="C169" s="8" t="s">
        <v>33</v>
      </c>
      <c r="D169" s="8">
        <v>8184</v>
      </c>
      <c r="E169" s="8" t="s">
        <v>51</v>
      </c>
      <c r="F169" s="8">
        <v>7</v>
      </c>
      <c r="G169" s="8" t="s">
        <v>39</v>
      </c>
      <c r="H169" s="9">
        <v>83931605</v>
      </c>
      <c r="I169" s="8"/>
    </row>
    <row r="170" spans="1:9" x14ac:dyDescent="0.25">
      <c r="A170" s="8">
        <v>2014</v>
      </c>
      <c r="B170" s="8" t="s">
        <v>32</v>
      </c>
      <c r="C170" s="8" t="s">
        <v>33</v>
      </c>
      <c r="D170" s="8">
        <v>8187</v>
      </c>
      <c r="E170" s="8" t="s">
        <v>52</v>
      </c>
      <c r="F170" s="8">
        <v>1</v>
      </c>
      <c r="G170" s="8" t="s">
        <v>35</v>
      </c>
      <c r="H170" s="9">
        <v>4004229</v>
      </c>
      <c r="I170" s="8"/>
    </row>
    <row r="171" spans="1:9" x14ac:dyDescent="0.25">
      <c r="A171" s="8">
        <v>2014</v>
      </c>
      <c r="B171" s="8" t="s">
        <v>32</v>
      </c>
      <c r="C171" s="8" t="s">
        <v>33</v>
      </c>
      <c r="D171" s="8">
        <v>8187</v>
      </c>
      <c r="E171" s="8" t="s">
        <v>52</v>
      </c>
      <c r="F171" s="8">
        <v>3</v>
      </c>
      <c r="G171" s="8" t="s">
        <v>36</v>
      </c>
      <c r="H171" s="9">
        <v>74507339</v>
      </c>
      <c r="I171" s="8"/>
    </row>
    <row r="172" spans="1:9" x14ac:dyDescent="0.25">
      <c r="A172" s="8">
        <v>2014</v>
      </c>
      <c r="B172" s="8" t="s">
        <v>32</v>
      </c>
      <c r="C172" s="8" t="s">
        <v>33</v>
      </c>
      <c r="D172" s="8">
        <v>8187</v>
      </c>
      <c r="E172" s="8" t="s">
        <v>52</v>
      </c>
      <c r="F172" s="8">
        <v>4</v>
      </c>
      <c r="G172" s="8" t="s">
        <v>37</v>
      </c>
      <c r="H172" s="9">
        <v>1899149</v>
      </c>
      <c r="I172" s="8"/>
    </row>
    <row r="173" spans="1:9" x14ac:dyDescent="0.25">
      <c r="A173" s="8">
        <v>2014</v>
      </c>
      <c r="B173" s="8" t="s">
        <v>32</v>
      </c>
      <c r="C173" s="8" t="s">
        <v>33</v>
      </c>
      <c r="D173" s="8">
        <v>8187</v>
      </c>
      <c r="E173" s="8" t="s">
        <v>52</v>
      </c>
      <c r="F173" s="8">
        <v>5</v>
      </c>
      <c r="G173" s="8" t="s">
        <v>46</v>
      </c>
      <c r="H173" s="8"/>
      <c r="I173" s="8" t="s">
        <v>43</v>
      </c>
    </row>
    <row r="174" spans="1:9" x14ac:dyDescent="0.25">
      <c r="A174" s="8">
        <v>2014</v>
      </c>
      <c r="B174" s="8" t="s">
        <v>32</v>
      </c>
      <c r="C174" s="8" t="s">
        <v>33</v>
      </c>
      <c r="D174" s="8">
        <v>8187</v>
      </c>
      <c r="E174" s="8" t="s">
        <v>52</v>
      </c>
      <c r="F174" s="8">
        <v>6</v>
      </c>
      <c r="G174" s="8" t="s">
        <v>38</v>
      </c>
      <c r="H174" s="9">
        <v>281597230</v>
      </c>
      <c r="I174" s="8"/>
    </row>
    <row r="175" spans="1:9" x14ac:dyDescent="0.25">
      <c r="A175" s="8">
        <v>2014</v>
      </c>
      <c r="B175" s="8" t="s">
        <v>32</v>
      </c>
      <c r="C175" s="8" t="s">
        <v>33</v>
      </c>
      <c r="D175" s="8">
        <v>8187</v>
      </c>
      <c r="E175" s="8" t="s">
        <v>52</v>
      </c>
      <c r="F175" s="8">
        <v>7</v>
      </c>
      <c r="G175" s="8" t="s">
        <v>39</v>
      </c>
      <c r="H175" s="9">
        <v>230169314</v>
      </c>
      <c r="I175" s="8"/>
    </row>
    <row r="176" spans="1:9" x14ac:dyDescent="0.25">
      <c r="A176" s="8">
        <v>2014</v>
      </c>
      <c r="B176" s="8" t="s">
        <v>32</v>
      </c>
      <c r="C176" s="8" t="s">
        <v>33</v>
      </c>
      <c r="D176" s="8">
        <v>8205</v>
      </c>
      <c r="E176" s="8" t="s">
        <v>53</v>
      </c>
      <c r="F176" s="8">
        <v>1</v>
      </c>
      <c r="G176" s="8" t="s">
        <v>35</v>
      </c>
      <c r="H176" s="9">
        <v>189214</v>
      </c>
      <c r="I176" s="8"/>
    </row>
    <row r="177" spans="1:9" x14ac:dyDescent="0.25">
      <c r="A177" s="8">
        <v>2014</v>
      </c>
      <c r="B177" s="8" t="s">
        <v>32</v>
      </c>
      <c r="C177" s="8" t="s">
        <v>33</v>
      </c>
      <c r="D177" s="8">
        <v>8205</v>
      </c>
      <c r="E177" s="8" t="s">
        <v>53</v>
      </c>
      <c r="F177" s="8">
        <v>3</v>
      </c>
      <c r="G177" s="8" t="s">
        <v>36</v>
      </c>
      <c r="H177" s="9">
        <v>81511649</v>
      </c>
      <c r="I177" s="8" t="s">
        <v>41</v>
      </c>
    </row>
    <row r="178" spans="1:9" x14ac:dyDescent="0.25">
      <c r="A178" s="8">
        <v>2014</v>
      </c>
      <c r="B178" s="8" t="s">
        <v>32</v>
      </c>
      <c r="C178" s="8" t="s">
        <v>33</v>
      </c>
      <c r="D178" s="8">
        <v>8205</v>
      </c>
      <c r="E178" s="8" t="s">
        <v>53</v>
      </c>
      <c r="F178" s="8">
        <v>4</v>
      </c>
      <c r="G178" s="8" t="s">
        <v>37</v>
      </c>
      <c r="H178" s="9">
        <v>1520697</v>
      </c>
      <c r="I178" s="8"/>
    </row>
    <row r="179" spans="1:9" x14ac:dyDescent="0.25">
      <c r="A179" s="8">
        <v>2014</v>
      </c>
      <c r="B179" s="8" t="s">
        <v>32</v>
      </c>
      <c r="C179" s="8" t="s">
        <v>33</v>
      </c>
      <c r="D179" s="8">
        <v>8205</v>
      </c>
      <c r="E179" s="8" t="s">
        <v>53</v>
      </c>
      <c r="F179" s="8">
        <v>5</v>
      </c>
      <c r="G179" s="8" t="s">
        <v>46</v>
      </c>
      <c r="H179" s="9">
        <v>25440654</v>
      </c>
      <c r="I179" s="8"/>
    </row>
    <row r="180" spans="1:9" x14ac:dyDescent="0.25">
      <c r="A180" s="8">
        <v>2014</v>
      </c>
      <c r="B180" s="8" t="s">
        <v>32</v>
      </c>
      <c r="C180" s="8" t="s">
        <v>33</v>
      </c>
      <c r="D180" s="8">
        <v>8205</v>
      </c>
      <c r="E180" s="8" t="s">
        <v>53</v>
      </c>
      <c r="F180" s="8">
        <v>6</v>
      </c>
      <c r="G180" s="8" t="s">
        <v>38</v>
      </c>
      <c r="H180" s="9">
        <v>267350280</v>
      </c>
      <c r="I180" s="8"/>
    </row>
    <row r="181" spans="1:9" x14ac:dyDescent="0.25">
      <c r="A181" s="8">
        <v>2014</v>
      </c>
      <c r="B181" s="8" t="s">
        <v>32</v>
      </c>
      <c r="C181" s="8" t="s">
        <v>33</v>
      </c>
      <c r="D181" s="8">
        <v>8205</v>
      </c>
      <c r="E181" s="8" t="s">
        <v>53</v>
      </c>
      <c r="F181" s="8">
        <v>7</v>
      </c>
      <c r="G181" s="8" t="s">
        <v>39</v>
      </c>
      <c r="H181" s="9">
        <v>132115978</v>
      </c>
      <c r="I181" s="8"/>
    </row>
    <row r="182" spans="1:9" x14ac:dyDescent="0.25">
      <c r="A182" s="8">
        <v>2014</v>
      </c>
      <c r="B182" s="8" t="s">
        <v>32</v>
      </c>
      <c r="C182" s="8" t="s">
        <v>33</v>
      </c>
      <c r="D182" s="8">
        <v>8223</v>
      </c>
      <c r="E182" s="8" t="s">
        <v>54</v>
      </c>
      <c r="F182" s="8">
        <v>1</v>
      </c>
      <c r="G182" s="8" t="s">
        <v>35</v>
      </c>
      <c r="H182" s="9">
        <v>75700</v>
      </c>
      <c r="I182" s="8"/>
    </row>
    <row r="183" spans="1:9" x14ac:dyDescent="0.25">
      <c r="A183" s="8">
        <v>2014</v>
      </c>
      <c r="B183" s="8" t="s">
        <v>32</v>
      </c>
      <c r="C183" s="8" t="s">
        <v>33</v>
      </c>
      <c r="D183" s="8">
        <v>8223</v>
      </c>
      <c r="E183" s="8" t="s">
        <v>54</v>
      </c>
      <c r="F183" s="8">
        <v>3</v>
      </c>
      <c r="G183" s="8" t="s">
        <v>36</v>
      </c>
      <c r="H183" s="9">
        <v>3079729</v>
      </c>
      <c r="I183" s="8"/>
    </row>
    <row r="184" spans="1:9" x14ac:dyDescent="0.25">
      <c r="A184" s="8">
        <v>2014</v>
      </c>
      <c r="B184" s="8" t="s">
        <v>32</v>
      </c>
      <c r="C184" s="8" t="s">
        <v>33</v>
      </c>
      <c r="D184" s="8">
        <v>8223</v>
      </c>
      <c r="E184" s="8" t="s">
        <v>54</v>
      </c>
      <c r="F184" s="8">
        <v>4</v>
      </c>
      <c r="G184" s="8" t="s">
        <v>37</v>
      </c>
      <c r="H184" s="9">
        <v>53988</v>
      </c>
      <c r="I184" s="8"/>
    </row>
    <row r="185" spans="1:9" x14ac:dyDescent="0.25">
      <c r="A185" s="8">
        <v>2014</v>
      </c>
      <c r="B185" s="8" t="s">
        <v>32</v>
      </c>
      <c r="C185" s="8" t="s">
        <v>33</v>
      </c>
      <c r="D185" s="8">
        <v>8223</v>
      </c>
      <c r="E185" s="8" t="s">
        <v>54</v>
      </c>
      <c r="F185" s="8">
        <v>6</v>
      </c>
      <c r="G185" s="8" t="s">
        <v>38</v>
      </c>
      <c r="H185" s="9">
        <v>2405108</v>
      </c>
      <c r="I185" s="8"/>
    </row>
    <row r="186" spans="1:9" x14ac:dyDescent="0.25">
      <c r="A186" s="8">
        <v>2014</v>
      </c>
      <c r="B186" s="8" t="s">
        <v>32</v>
      </c>
      <c r="C186" s="8" t="s">
        <v>33</v>
      </c>
      <c r="D186" s="8">
        <v>8223</v>
      </c>
      <c r="E186" s="8" t="s">
        <v>54</v>
      </c>
      <c r="F186" s="8">
        <v>7</v>
      </c>
      <c r="G186" s="8" t="s">
        <v>39</v>
      </c>
      <c r="H186" s="9">
        <v>3194376</v>
      </c>
      <c r="I186" s="8"/>
    </row>
    <row r="187" spans="1:9" x14ac:dyDescent="0.25">
      <c r="A187" s="8">
        <v>2014</v>
      </c>
      <c r="B187" s="8" t="s">
        <v>32</v>
      </c>
      <c r="C187" s="8" t="s">
        <v>33</v>
      </c>
      <c r="D187" s="8">
        <v>8238</v>
      </c>
      <c r="E187" s="8" t="s">
        <v>55</v>
      </c>
      <c r="F187" s="8">
        <v>1</v>
      </c>
      <c r="G187" s="8" t="s">
        <v>35</v>
      </c>
      <c r="H187" s="9">
        <v>63182</v>
      </c>
      <c r="I187" s="8"/>
    </row>
    <row r="188" spans="1:9" x14ac:dyDescent="0.25">
      <c r="A188" s="8">
        <v>2014</v>
      </c>
      <c r="B188" s="8" t="s">
        <v>32</v>
      </c>
      <c r="C188" s="8" t="s">
        <v>33</v>
      </c>
      <c r="D188" s="8">
        <v>8238</v>
      </c>
      <c r="E188" s="8" t="s">
        <v>55</v>
      </c>
      <c r="F188" s="8">
        <v>3</v>
      </c>
      <c r="G188" s="8" t="s">
        <v>36</v>
      </c>
      <c r="H188" s="9">
        <v>28804319</v>
      </c>
      <c r="I188" s="8"/>
    </row>
    <row r="189" spans="1:9" x14ac:dyDescent="0.25">
      <c r="A189" s="8">
        <v>2014</v>
      </c>
      <c r="B189" s="8" t="s">
        <v>32</v>
      </c>
      <c r="C189" s="8" t="s">
        <v>33</v>
      </c>
      <c r="D189" s="8">
        <v>8238</v>
      </c>
      <c r="E189" s="8" t="s">
        <v>55</v>
      </c>
      <c r="F189" s="8">
        <v>4</v>
      </c>
      <c r="G189" s="8" t="s">
        <v>37</v>
      </c>
      <c r="H189" s="9">
        <v>227241</v>
      </c>
      <c r="I189" s="8"/>
    </row>
    <row r="190" spans="1:9" x14ac:dyDescent="0.25">
      <c r="A190" s="8">
        <v>2014</v>
      </c>
      <c r="B190" s="8" t="s">
        <v>32</v>
      </c>
      <c r="C190" s="8" t="s">
        <v>33</v>
      </c>
      <c r="D190" s="8">
        <v>8238</v>
      </c>
      <c r="E190" s="8" t="s">
        <v>55</v>
      </c>
      <c r="F190" s="8">
        <v>5</v>
      </c>
      <c r="G190" s="8" t="s">
        <v>46</v>
      </c>
      <c r="H190" s="8"/>
      <c r="I190" s="8" t="s">
        <v>43</v>
      </c>
    </row>
    <row r="191" spans="1:9" x14ac:dyDescent="0.25">
      <c r="A191" s="8">
        <v>2014</v>
      </c>
      <c r="B191" s="8" t="s">
        <v>32</v>
      </c>
      <c r="C191" s="8" t="s">
        <v>33</v>
      </c>
      <c r="D191" s="8">
        <v>8238</v>
      </c>
      <c r="E191" s="8" t="s">
        <v>55</v>
      </c>
      <c r="F191" s="8">
        <v>6</v>
      </c>
      <c r="G191" s="8" t="s">
        <v>38</v>
      </c>
      <c r="H191" s="9">
        <v>28256498</v>
      </c>
      <c r="I191" s="8"/>
    </row>
    <row r="192" spans="1:9" x14ac:dyDescent="0.25">
      <c r="A192" s="8">
        <v>2014</v>
      </c>
      <c r="B192" s="8" t="s">
        <v>32</v>
      </c>
      <c r="C192" s="8" t="s">
        <v>33</v>
      </c>
      <c r="D192" s="8">
        <v>8238</v>
      </c>
      <c r="E192" s="8" t="s">
        <v>55</v>
      </c>
      <c r="F192" s="8">
        <v>7</v>
      </c>
      <c r="G192" s="8" t="s">
        <v>39</v>
      </c>
      <c r="H192" s="9">
        <v>27259965</v>
      </c>
      <c r="I192" s="8"/>
    </row>
    <row r="193" spans="1:9" x14ac:dyDescent="0.25">
      <c r="A193" s="8">
        <v>2014</v>
      </c>
      <c r="B193" s="8" t="s">
        <v>32</v>
      </c>
      <c r="C193" s="8" t="s">
        <v>33</v>
      </c>
      <c r="D193" s="8">
        <v>8252</v>
      </c>
      <c r="E193" s="8" t="s">
        <v>56</v>
      </c>
      <c r="F193" s="8">
        <v>1</v>
      </c>
      <c r="G193" s="8" t="s">
        <v>35</v>
      </c>
      <c r="H193" s="8"/>
      <c r="I193" s="8" t="s">
        <v>43</v>
      </c>
    </row>
    <row r="194" spans="1:9" x14ac:dyDescent="0.25">
      <c r="A194" s="8">
        <v>2014</v>
      </c>
      <c r="B194" s="8" t="s">
        <v>32</v>
      </c>
      <c r="C194" s="8" t="s">
        <v>33</v>
      </c>
      <c r="D194" s="8">
        <v>8252</v>
      </c>
      <c r="E194" s="8" t="s">
        <v>56</v>
      </c>
      <c r="F194" s="8">
        <v>3</v>
      </c>
      <c r="G194" s="8" t="s">
        <v>36</v>
      </c>
      <c r="H194" s="9">
        <v>164431572</v>
      </c>
      <c r="I194" s="8"/>
    </row>
    <row r="195" spans="1:9" x14ac:dyDescent="0.25">
      <c r="A195" s="8">
        <v>2014</v>
      </c>
      <c r="B195" s="8" t="s">
        <v>32</v>
      </c>
      <c r="C195" s="8" t="s">
        <v>33</v>
      </c>
      <c r="D195" s="8">
        <v>8252</v>
      </c>
      <c r="E195" s="8" t="s">
        <v>56</v>
      </c>
      <c r="F195" s="8">
        <v>4</v>
      </c>
      <c r="G195" s="8" t="s">
        <v>37</v>
      </c>
      <c r="H195" s="9">
        <v>356005</v>
      </c>
      <c r="I195" s="8"/>
    </row>
    <row r="196" spans="1:9" x14ac:dyDescent="0.25">
      <c r="A196" s="8">
        <v>2014</v>
      </c>
      <c r="B196" s="8" t="s">
        <v>32</v>
      </c>
      <c r="C196" s="8" t="s">
        <v>33</v>
      </c>
      <c r="D196" s="8">
        <v>8252</v>
      </c>
      <c r="E196" s="8" t="s">
        <v>56</v>
      </c>
      <c r="F196" s="8">
        <v>6</v>
      </c>
      <c r="G196" s="8" t="s">
        <v>38</v>
      </c>
      <c r="H196" s="9">
        <v>73147587</v>
      </c>
      <c r="I196" s="8"/>
    </row>
    <row r="197" spans="1:9" x14ac:dyDescent="0.25">
      <c r="A197" s="8">
        <v>2014</v>
      </c>
      <c r="B197" s="8" t="s">
        <v>32</v>
      </c>
      <c r="C197" s="8" t="s">
        <v>33</v>
      </c>
      <c r="D197" s="8">
        <v>8252</v>
      </c>
      <c r="E197" s="8" t="s">
        <v>56</v>
      </c>
      <c r="F197" s="8">
        <v>7</v>
      </c>
      <c r="G197" s="8" t="s">
        <v>39</v>
      </c>
      <c r="H197" s="9">
        <v>35439125</v>
      </c>
      <c r="I197" s="8"/>
    </row>
    <row r="198" spans="1:9" x14ac:dyDescent="0.25">
      <c r="A198" s="8">
        <v>2014</v>
      </c>
      <c r="B198" s="8" t="s">
        <v>32</v>
      </c>
      <c r="C198" s="8" t="s">
        <v>33</v>
      </c>
      <c r="D198" s="8">
        <v>8260</v>
      </c>
      <c r="E198" s="8" t="s">
        <v>57</v>
      </c>
      <c r="F198" s="8">
        <v>1</v>
      </c>
      <c r="G198" s="8" t="s">
        <v>35</v>
      </c>
      <c r="H198" s="9">
        <v>127930</v>
      </c>
      <c r="I198" s="8"/>
    </row>
    <row r="199" spans="1:9" x14ac:dyDescent="0.25">
      <c r="A199" s="8">
        <v>2014</v>
      </c>
      <c r="B199" s="8" t="s">
        <v>32</v>
      </c>
      <c r="C199" s="8" t="s">
        <v>33</v>
      </c>
      <c r="D199" s="8">
        <v>8260</v>
      </c>
      <c r="E199" s="8" t="s">
        <v>57</v>
      </c>
      <c r="F199" s="8">
        <v>3</v>
      </c>
      <c r="G199" s="8" t="s">
        <v>36</v>
      </c>
      <c r="H199" s="9">
        <v>161340814</v>
      </c>
      <c r="I199" s="8" t="s">
        <v>41</v>
      </c>
    </row>
    <row r="200" spans="1:9" x14ac:dyDescent="0.25">
      <c r="A200" s="8">
        <v>2014</v>
      </c>
      <c r="B200" s="8" t="s">
        <v>32</v>
      </c>
      <c r="C200" s="8" t="s">
        <v>33</v>
      </c>
      <c r="D200" s="8">
        <v>8260</v>
      </c>
      <c r="E200" s="8" t="s">
        <v>57</v>
      </c>
      <c r="F200" s="8">
        <v>4</v>
      </c>
      <c r="G200" s="8" t="s">
        <v>37</v>
      </c>
      <c r="H200" s="9">
        <v>119842</v>
      </c>
      <c r="I200" s="8"/>
    </row>
    <row r="201" spans="1:9" x14ac:dyDescent="0.25">
      <c r="A201" s="8">
        <v>2014</v>
      </c>
      <c r="B201" s="8" t="s">
        <v>32</v>
      </c>
      <c r="C201" s="8" t="s">
        <v>33</v>
      </c>
      <c r="D201" s="8">
        <v>8260</v>
      </c>
      <c r="E201" s="8" t="s">
        <v>57</v>
      </c>
      <c r="F201" s="8">
        <v>6</v>
      </c>
      <c r="G201" s="8" t="s">
        <v>38</v>
      </c>
      <c r="H201" s="9">
        <v>53136096</v>
      </c>
      <c r="I201" s="8"/>
    </row>
    <row r="202" spans="1:9" x14ac:dyDescent="0.25">
      <c r="A202" s="8">
        <v>2014</v>
      </c>
      <c r="B202" s="8" t="s">
        <v>32</v>
      </c>
      <c r="C202" s="8" t="s">
        <v>33</v>
      </c>
      <c r="D202" s="8">
        <v>8260</v>
      </c>
      <c r="E202" s="8" t="s">
        <v>57</v>
      </c>
      <c r="F202" s="8">
        <v>7</v>
      </c>
      <c r="G202" s="8" t="s">
        <v>39</v>
      </c>
      <c r="H202" s="9">
        <v>27748510</v>
      </c>
      <c r="I202" s="8"/>
    </row>
    <row r="203" spans="1:9" x14ac:dyDescent="0.25">
      <c r="A203" s="8">
        <v>2014</v>
      </c>
      <c r="B203" s="8" t="s">
        <v>32</v>
      </c>
      <c r="C203" s="8" t="s">
        <v>33</v>
      </c>
      <c r="D203" s="8">
        <v>8266</v>
      </c>
      <c r="E203" s="8" t="s">
        <v>58</v>
      </c>
      <c r="F203" s="8">
        <v>1</v>
      </c>
      <c r="G203" s="8" t="s">
        <v>35</v>
      </c>
      <c r="H203" s="9">
        <v>4034</v>
      </c>
      <c r="I203" s="8"/>
    </row>
    <row r="204" spans="1:9" x14ac:dyDescent="0.25">
      <c r="A204" s="8">
        <v>2014</v>
      </c>
      <c r="B204" s="8" t="s">
        <v>32</v>
      </c>
      <c r="C204" s="8" t="s">
        <v>33</v>
      </c>
      <c r="D204" s="8">
        <v>8266</v>
      </c>
      <c r="E204" s="8" t="s">
        <v>58</v>
      </c>
      <c r="F204" s="8">
        <v>3</v>
      </c>
      <c r="G204" s="8" t="s">
        <v>36</v>
      </c>
      <c r="H204" s="9">
        <v>47857653</v>
      </c>
      <c r="I204" s="8"/>
    </row>
    <row r="205" spans="1:9" x14ac:dyDescent="0.25">
      <c r="A205" s="8">
        <v>2014</v>
      </c>
      <c r="B205" s="8" t="s">
        <v>32</v>
      </c>
      <c r="C205" s="8" t="s">
        <v>33</v>
      </c>
      <c r="D205" s="8">
        <v>8266</v>
      </c>
      <c r="E205" s="8" t="s">
        <v>58</v>
      </c>
      <c r="F205" s="8">
        <v>4</v>
      </c>
      <c r="G205" s="8" t="s">
        <v>37</v>
      </c>
      <c r="H205" s="9">
        <v>412840</v>
      </c>
      <c r="I205" s="8"/>
    </row>
    <row r="206" spans="1:9" x14ac:dyDescent="0.25">
      <c r="A206" s="8">
        <v>2014</v>
      </c>
      <c r="B206" s="8" t="s">
        <v>32</v>
      </c>
      <c r="C206" s="8" t="s">
        <v>33</v>
      </c>
      <c r="D206" s="8">
        <v>8266</v>
      </c>
      <c r="E206" s="8" t="s">
        <v>58</v>
      </c>
      <c r="F206" s="8">
        <v>6</v>
      </c>
      <c r="G206" s="8" t="s">
        <v>38</v>
      </c>
      <c r="H206" s="9">
        <v>173313695</v>
      </c>
      <c r="I206" s="8"/>
    </row>
    <row r="207" spans="1:9" x14ac:dyDescent="0.25">
      <c r="A207" s="8">
        <v>2014</v>
      </c>
      <c r="B207" s="8" t="s">
        <v>32</v>
      </c>
      <c r="C207" s="8" t="s">
        <v>33</v>
      </c>
      <c r="D207" s="8">
        <v>8266</v>
      </c>
      <c r="E207" s="8" t="s">
        <v>58</v>
      </c>
      <c r="F207" s="8">
        <v>7</v>
      </c>
      <c r="G207" s="8" t="s">
        <v>39</v>
      </c>
      <c r="H207" s="9">
        <v>70038327</v>
      </c>
      <c r="I207" s="8"/>
    </row>
    <row r="208" spans="1:9" x14ac:dyDescent="0.25">
      <c r="A208" s="8">
        <v>2014</v>
      </c>
      <c r="B208" s="8" t="s">
        <v>32</v>
      </c>
      <c r="C208" s="8" t="s">
        <v>33</v>
      </c>
      <c r="D208" s="8">
        <v>8267</v>
      </c>
      <c r="E208" s="8" t="s">
        <v>59</v>
      </c>
      <c r="F208" s="8">
        <v>1</v>
      </c>
      <c r="G208" s="8" t="s">
        <v>35</v>
      </c>
      <c r="H208" s="9">
        <v>485183</v>
      </c>
      <c r="I208" s="8"/>
    </row>
    <row r="209" spans="1:9" x14ac:dyDescent="0.25">
      <c r="A209" s="8">
        <v>2014</v>
      </c>
      <c r="B209" s="8" t="s">
        <v>32</v>
      </c>
      <c r="C209" s="8" t="s">
        <v>33</v>
      </c>
      <c r="D209" s="8">
        <v>8267</v>
      </c>
      <c r="E209" s="8" t="s">
        <v>59</v>
      </c>
      <c r="F209" s="8">
        <v>3</v>
      </c>
      <c r="G209" s="8" t="s">
        <v>36</v>
      </c>
      <c r="H209" s="9">
        <v>30207385</v>
      </c>
      <c r="I209" s="8"/>
    </row>
    <row r="210" spans="1:9" x14ac:dyDescent="0.25">
      <c r="A210" s="8">
        <v>2014</v>
      </c>
      <c r="B210" s="8" t="s">
        <v>32</v>
      </c>
      <c r="C210" s="8" t="s">
        <v>33</v>
      </c>
      <c r="D210" s="8">
        <v>8267</v>
      </c>
      <c r="E210" s="8" t="s">
        <v>59</v>
      </c>
      <c r="F210" s="8">
        <v>4</v>
      </c>
      <c r="G210" s="8" t="s">
        <v>37</v>
      </c>
      <c r="H210" s="9">
        <v>177181</v>
      </c>
      <c r="I210" s="8"/>
    </row>
    <row r="211" spans="1:9" x14ac:dyDescent="0.25">
      <c r="A211" s="8">
        <v>2014</v>
      </c>
      <c r="B211" s="8" t="s">
        <v>32</v>
      </c>
      <c r="C211" s="8" t="s">
        <v>33</v>
      </c>
      <c r="D211" s="8">
        <v>8267</v>
      </c>
      <c r="E211" s="8" t="s">
        <v>59</v>
      </c>
      <c r="F211" s="8">
        <v>6</v>
      </c>
      <c r="G211" s="8" t="s">
        <v>38</v>
      </c>
      <c r="H211" s="9">
        <v>10382310</v>
      </c>
      <c r="I211" s="8"/>
    </row>
    <row r="212" spans="1:9" x14ac:dyDescent="0.25">
      <c r="A212" s="8">
        <v>2014</v>
      </c>
      <c r="B212" s="8" t="s">
        <v>32</v>
      </c>
      <c r="C212" s="8" t="s">
        <v>33</v>
      </c>
      <c r="D212" s="8">
        <v>8267</v>
      </c>
      <c r="E212" s="8" t="s">
        <v>59</v>
      </c>
      <c r="F212" s="8">
        <v>7</v>
      </c>
      <c r="G212" s="8" t="s">
        <v>39</v>
      </c>
      <c r="H212" s="9">
        <v>10488493</v>
      </c>
      <c r="I212" s="8"/>
    </row>
    <row r="213" spans="1:9" x14ac:dyDescent="0.25">
      <c r="A213" s="8">
        <v>2014</v>
      </c>
      <c r="B213" s="8" t="s">
        <v>32</v>
      </c>
      <c r="C213" s="8" t="s">
        <v>33</v>
      </c>
      <c r="D213" s="8">
        <v>8279</v>
      </c>
      <c r="E213" s="8" t="s">
        <v>60</v>
      </c>
      <c r="F213" s="8">
        <v>1</v>
      </c>
      <c r="G213" s="8" t="s">
        <v>35</v>
      </c>
      <c r="H213" s="9">
        <v>2100307</v>
      </c>
      <c r="I213" s="8"/>
    </row>
    <row r="214" spans="1:9" x14ac:dyDescent="0.25">
      <c r="A214" s="8">
        <v>2014</v>
      </c>
      <c r="B214" s="8" t="s">
        <v>32</v>
      </c>
      <c r="C214" s="8" t="s">
        <v>33</v>
      </c>
      <c r="D214" s="8">
        <v>8279</v>
      </c>
      <c r="E214" s="8" t="s">
        <v>60</v>
      </c>
      <c r="F214" s="8">
        <v>3</v>
      </c>
      <c r="G214" s="8" t="s">
        <v>36</v>
      </c>
      <c r="H214" s="9">
        <v>117172689</v>
      </c>
      <c r="I214" s="8" t="s">
        <v>41</v>
      </c>
    </row>
    <row r="215" spans="1:9" x14ac:dyDescent="0.25">
      <c r="A215" s="8">
        <v>2014</v>
      </c>
      <c r="B215" s="8" t="s">
        <v>32</v>
      </c>
      <c r="C215" s="8" t="s">
        <v>33</v>
      </c>
      <c r="D215" s="8">
        <v>8279</v>
      </c>
      <c r="E215" s="8" t="s">
        <v>60</v>
      </c>
      <c r="F215" s="8">
        <v>4</v>
      </c>
      <c r="G215" s="8" t="s">
        <v>37</v>
      </c>
      <c r="H215" s="9">
        <v>2283393</v>
      </c>
      <c r="I215" s="8"/>
    </row>
    <row r="216" spans="1:9" x14ac:dyDescent="0.25">
      <c r="A216" s="8">
        <v>2014</v>
      </c>
      <c r="B216" s="8" t="s">
        <v>32</v>
      </c>
      <c r="C216" s="8" t="s">
        <v>33</v>
      </c>
      <c r="D216" s="8">
        <v>8279</v>
      </c>
      <c r="E216" s="8" t="s">
        <v>60</v>
      </c>
      <c r="F216" s="8">
        <v>5</v>
      </c>
      <c r="G216" s="8" t="s">
        <v>46</v>
      </c>
      <c r="H216" s="8"/>
      <c r="I216" s="8" t="s">
        <v>43</v>
      </c>
    </row>
    <row r="217" spans="1:9" x14ac:dyDescent="0.25">
      <c r="A217" s="8">
        <v>2014</v>
      </c>
      <c r="B217" s="8" t="s">
        <v>32</v>
      </c>
      <c r="C217" s="8" t="s">
        <v>33</v>
      </c>
      <c r="D217" s="8">
        <v>8279</v>
      </c>
      <c r="E217" s="8" t="s">
        <v>60</v>
      </c>
      <c r="F217" s="8">
        <v>6</v>
      </c>
      <c r="G217" s="8" t="s">
        <v>38</v>
      </c>
      <c r="H217" s="9">
        <v>283199176</v>
      </c>
      <c r="I217" s="8"/>
    </row>
    <row r="218" spans="1:9" x14ac:dyDescent="0.25">
      <c r="A218" s="8">
        <v>2014</v>
      </c>
      <c r="B218" s="8" t="s">
        <v>32</v>
      </c>
      <c r="C218" s="8" t="s">
        <v>33</v>
      </c>
      <c r="D218" s="8">
        <v>8279</v>
      </c>
      <c r="E218" s="8" t="s">
        <v>60</v>
      </c>
      <c r="F218" s="8">
        <v>7</v>
      </c>
      <c r="G218" s="8" t="s">
        <v>39</v>
      </c>
      <c r="H218" s="9">
        <v>235040580</v>
      </c>
      <c r="I218" s="8"/>
    </row>
    <row r="219" spans="1:9" x14ac:dyDescent="0.25">
      <c r="A219" s="8">
        <v>2014</v>
      </c>
      <c r="B219" s="8" t="s">
        <v>32</v>
      </c>
      <c r="C219" s="8" t="s">
        <v>33</v>
      </c>
      <c r="D219" s="8">
        <v>8290</v>
      </c>
      <c r="E219" s="8" t="s">
        <v>61</v>
      </c>
      <c r="F219" s="8">
        <v>1</v>
      </c>
      <c r="G219" s="8" t="s">
        <v>35</v>
      </c>
      <c r="H219" s="9">
        <v>73156</v>
      </c>
      <c r="I219" s="8"/>
    </row>
    <row r="220" spans="1:9" x14ac:dyDescent="0.25">
      <c r="A220" s="8">
        <v>2014</v>
      </c>
      <c r="B220" s="8" t="s">
        <v>32</v>
      </c>
      <c r="C220" s="8" t="s">
        <v>33</v>
      </c>
      <c r="D220" s="8">
        <v>8290</v>
      </c>
      <c r="E220" s="8" t="s">
        <v>61</v>
      </c>
      <c r="F220" s="8">
        <v>3</v>
      </c>
      <c r="G220" s="8" t="s">
        <v>36</v>
      </c>
      <c r="H220" s="8"/>
      <c r="I220" s="8" t="s">
        <v>43</v>
      </c>
    </row>
    <row r="221" spans="1:9" x14ac:dyDescent="0.25">
      <c r="A221" s="8">
        <v>2014</v>
      </c>
      <c r="B221" s="8" t="s">
        <v>32</v>
      </c>
      <c r="C221" s="8" t="s">
        <v>33</v>
      </c>
      <c r="D221" s="8">
        <v>8290</v>
      </c>
      <c r="E221" s="8" t="s">
        <v>61</v>
      </c>
      <c r="F221" s="8">
        <v>4</v>
      </c>
      <c r="G221" s="8" t="s">
        <v>37</v>
      </c>
      <c r="H221" s="9">
        <v>54281</v>
      </c>
      <c r="I221" s="8"/>
    </row>
    <row r="222" spans="1:9" x14ac:dyDescent="0.25">
      <c r="A222" s="8">
        <v>2014</v>
      </c>
      <c r="B222" s="8" t="s">
        <v>32</v>
      </c>
      <c r="C222" s="8" t="s">
        <v>33</v>
      </c>
      <c r="D222" s="8">
        <v>8290</v>
      </c>
      <c r="E222" s="8" t="s">
        <v>61</v>
      </c>
      <c r="F222" s="8">
        <v>6</v>
      </c>
      <c r="G222" s="8" t="s">
        <v>38</v>
      </c>
      <c r="H222" s="9">
        <v>1334120</v>
      </c>
      <c r="I222" s="8"/>
    </row>
    <row r="223" spans="1:9" x14ac:dyDescent="0.25">
      <c r="A223" s="8">
        <v>2014</v>
      </c>
      <c r="B223" s="8" t="s">
        <v>32</v>
      </c>
      <c r="C223" s="8" t="s">
        <v>33</v>
      </c>
      <c r="D223" s="8">
        <v>8290</v>
      </c>
      <c r="E223" s="8" t="s">
        <v>61</v>
      </c>
      <c r="F223" s="8">
        <v>7</v>
      </c>
      <c r="G223" s="8" t="s">
        <v>39</v>
      </c>
      <c r="H223" s="9">
        <v>2839568</v>
      </c>
      <c r="I223" s="8"/>
    </row>
    <row r="224" spans="1:9" x14ac:dyDescent="0.25">
      <c r="A224" s="8">
        <v>2014</v>
      </c>
      <c r="B224" s="8" t="s">
        <v>32</v>
      </c>
      <c r="C224" s="8" t="s">
        <v>33</v>
      </c>
      <c r="D224" s="8">
        <v>8291</v>
      </c>
      <c r="E224" s="8" t="s">
        <v>62</v>
      </c>
      <c r="F224" s="8">
        <v>1</v>
      </c>
      <c r="G224" s="8" t="s">
        <v>35</v>
      </c>
      <c r="H224" s="9">
        <v>3849</v>
      </c>
      <c r="I224" s="8"/>
    </row>
    <row r="225" spans="1:9" x14ac:dyDescent="0.25">
      <c r="A225" s="8">
        <v>2014</v>
      </c>
      <c r="B225" s="8" t="s">
        <v>32</v>
      </c>
      <c r="C225" s="8" t="s">
        <v>33</v>
      </c>
      <c r="D225" s="8">
        <v>8291</v>
      </c>
      <c r="E225" s="8" t="s">
        <v>62</v>
      </c>
      <c r="F225" s="8">
        <v>3</v>
      </c>
      <c r="G225" s="8" t="s">
        <v>36</v>
      </c>
      <c r="H225" s="9">
        <v>12910166</v>
      </c>
      <c r="I225" s="8"/>
    </row>
    <row r="226" spans="1:9" x14ac:dyDescent="0.25">
      <c r="A226" s="8">
        <v>2014</v>
      </c>
      <c r="B226" s="8" t="s">
        <v>32</v>
      </c>
      <c r="C226" s="8" t="s">
        <v>33</v>
      </c>
      <c r="D226" s="8">
        <v>8291</v>
      </c>
      <c r="E226" s="8" t="s">
        <v>62</v>
      </c>
      <c r="F226" s="8">
        <v>4</v>
      </c>
      <c r="G226" s="8" t="s">
        <v>37</v>
      </c>
      <c r="H226" s="9">
        <v>188307</v>
      </c>
      <c r="I226" s="8"/>
    </row>
    <row r="227" spans="1:9" x14ac:dyDescent="0.25">
      <c r="A227" s="8">
        <v>2014</v>
      </c>
      <c r="B227" s="8" t="s">
        <v>32</v>
      </c>
      <c r="C227" s="8" t="s">
        <v>33</v>
      </c>
      <c r="D227" s="8">
        <v>8291</v>
      </c>
      <c r="E227" s="8" t="s">
        <v>62</v>
      </c>
      <c r="F227" s="8">
        <v>5</v>
      </c>
      <c r="G227" s="8" t="s">
        <v>46</v>
      </c>
      <c r="H227" s="8"/>
      <c r="I227" s="8" t="s">
        <v>43</v>
      </c>
    </row>
    <row r="228" spans="1:9" x14ac:dyDescent="0.25">
      <c r="A228" s="8">
        <v>2014</v>
      </c>
      <c r="B228" s="8" t="s">
        <v>32</v>
      </c>
      <c r="C228" s="8" t="s">
        <v>33</v>
      </c>
      <c r="D228" s="8">
        <v>8291</v>
      </c>
      <c r="E228" s="8" t="s">
        <v>62</v>
      </c>
      <c r="F228" s="8">
        <v>6</v>
      </c>
      <c r="G228" s="8" t="s">
        <v>38</v>
      </c>
      <c r="H228" s="9">
        <v>6213502</v>
      </c>
      <c r="I228" s="8"/>
    </row>
    <row r="229" spans="1:9" x14ac:dyDescent="0.25">
      <c r="A229" s="8">
        <v>2014</v>
      </c>
      <c r="B229" s="8" t="s">
        <v>32</v>
      </c>
      <c r="C229" s="8" t="s">
        <v>33</v>
      </c>
      <c r="D229" s="8">
        <v>8291</v>
      </c>
      <c r="E229" s="8" t="s">
        <v>62</v>
      </c>
      <c r="F229" s="8">
        <v>7</v>
      </c>
      <c r="G229" s="8" t="s">
        <v>39</v>
      </c>
      <c r="H229" s="9">
        <v>8228614</v>
      </c>
      <c r="I229" s="8"/>
    </row>
    <row r="230" spans="1:9" x14ac:dyDescent="0.25">
      <c r="A230" s="8">
        <v>2014</v>
      </c>
      <c r="B230" s="8" t="s">
        <v>32</v>
      </c>
      <c r="C230" s="8" t="s">
        <v>33</v>
      </c>
      <c r="D230" s="8">
        <v>8300</v>
      </c>
      <c r="E230" s="8" t="s">
        <v>63</v>
      </c>
      <c r="F230" s="8">
        <v>1</v>
      </c>
      <c r="G230" s="8" t="s">
        <v>35</v>
      </c>
      <c r="H230" s="9">
        <v>24269</v>
      </c>
      <c r="I230" s="8"/>
    </row>
    <row r="231" spans="1:9" x14ac:dyDescent="0.25">
      <c r="A231" s="8">
        <v>2014</v>
      </c>
      <c r="B231" s="8" t="s">
        <v>32</v>
      </c>
      <c r="C231" s="8" t="s">
        <v>33</v>
      </c>
      <c r="D231" s="8">
        <v>8300</v>
      </c>
      <c r="E231" s="8" t="s">
        <v>63</v>
      </c>
      <c r="F231" s="8">
        <v>3</v>
      </c>
      <c r="G231" s="8" t="s">
        <v>36</v>
      </c>
      <c r="H231" s="9">
        <v>22021615</v>
      </c>
      <c r="I231" s="8"/>
    </row>
    <row r="232" spans="1:9" x14ac:dyDescent="0.25">
      <c r="A232" s="8">
        <v>2014</v>
      </c>
      <c r="B232" s="8" t="s">
        <v>32</v>
      </c>
      <c r="C232" s="8" t="s">
        <v>33</v>
      </c>
      <c r="D232" s="8">
        <v>8300</v>
      </c>
      <c r="E232" s="8" t="s">
        <v>63</v>
      </c>
      <c r="F232" s="8">
        <v>4</v>
      </c>
      <c r="G232" s="8" t="s">
        <v>37</v>
      </c>
      <c r="H232" s="9">
        <v>170871</v>
      </c>
      <c r="I232" s="8"/>
    </row>
    <row r="233" spans="1:9" x14ac:dyDescent="0.25">
      <c r="A233" s="8">
        <v>2014</v>
      </c>
      <c r="B233" s="8" t="s">
        <v>32</v>
      </c>
      <c r="C233" s="8" t="s">
        <v>33</v>
      </c>
      <c r="D233" s="8">
        <v>8300</v>
      </c>
      <c r="E233" s="8" t="s">
        <v>63</v>
      </c>
      <c r="F233" s="8">
        <v>6</v>
      </c>
      <c r="G233" s="8" t="s">
        <v>38</v>
      </c>
      <c r="H233" s="9">
        <v>9465331</v>
      </c>
      <c r="I233" s="8"/>
    </row>
    <row r="234" spans="1:9" x14ac:dyDescent="0.25">
      <c r="A234" s="8">
        <v>2014</v>
      </c>
      <c r="B234" s="8" t="s">
        <v>32</v>
      </c>
      <c r="C234" s="8" t="s">
        <v>33</v>
      </c>
      <c r="D234" s="8">
        <v>8300</v>
      </c>
      <c r="E234" s="8" t="s">
        <v>63</v>
      </c>
      <c r="F234" s="8">
        <v>7</v>
      </c>
      <c r="G234" s="8" t="s">
        <v>39</v>
      </c>
      <c r="H234" s="9">
        <v>9974346</v>
      </c>
      <c r="I234" s="8"/>
    </row>
    <row r="235" spans="1:9" x14ac:dyDescent="0.25">
      <c r="A235" s="8">
        <v>2014</v>
      </c>
      <c r="B235" s="8" t="s">
        <v>32</v>
      </c>
      <c r="C235" s="8" t="s">
        <v>33</v>
      </c>
      <c r="D235" s="8">
        <v>8904</v>
      </c>
      <c r="E235" s="8" t="s">
        <v>64</v>
      </c>
      <c r="F235" s="8">
        <v>3</v>
      </c>
      <c r="G235" s="8" t="s">
        <v>36</v>
      </c>
      <c r="H235" s="9">
        <v>48020</v>
      </c>
      <c r="I235" s="8"/>
    </row>
    <row r="236" spans="1:9" x14ac:dyDescent="0.25">
      <c r="A236" s="8">
        <v>2014</v>
      </c>
      <c r="B236" s="8" t="s">
        <v>32</v>
      </c>
      <c r="C236" s="8" t="s">
        <v>33</v>
      </c>
      <c r="D236" s="8">
        <v>8904</v>
      </c>
      <c r="E236" s="8" t="s">
        <v>64</v>
      </c>
      <c r="F236" s="8">
        <v>6</v>
      </c>
      <c r="G236" s="8" t="s">
        <v>38</v>
      </c>
      <c r="H236" s="9">
        <v>6472917</v>
      </c>
      <c r="I236" s="8"/>
    </row>
    <row r="237" spans="1:9" x14ac:dyDescent="0.25">
      <c r="A237" s="8">
        <v>2014</v>
      </c>
      <c r="B237" s="8" t="s">
        <v>32</v>
      </c>
      <c r="C237" s="8" t="s">
        <v>33</v>
      </c>
      <c r="D237" s="8">
        <v>8904</v>
      </c>
      <c r="E237" s="8" t="s">
        <v>64</v>
      </c>
      <c r="F237" s="8">
        <v>7</v>
      </c>
      <c r="G237" s="8" t="s">
        <v>39</v>
      </c>
      <c r="H237" s="9">
        <v>12619608</v>
      </c>
      <c r="I237" s="8"/>
    </row>
    <row r="238" spans="1:9" x14ac:dyDescent="0.25">
      <c r="A238" s="8">
        <v>2015</v>
      </c>
      <c r="B238" s="8" t="s">
        <v>32</v>
      </c>
      <c r="C238" s="8" t="s">
        <v>33</v>
      </c>
      <c r="D238" s="8">
        <v>8051</v>
      </c>
      <c r="E238" s="8" t="s">
        <v>34</v>
      </c>
      <c r="F238" s="8">
        <v>1</v>
      </c>
      <c r="G238" s="8" t="s">
        <v>35</v>
      </c>
      <c r="H238" s="9">
        <v>137745</v>
      </c>
      <c r="I238" s="8"/>
    </row>
    <row r="239" spans="1:9" x14ac:dyDescent="0.25">
      <c r="A239" s="8">
        <v>2015</v>
      </c>
      <c r="B239" s="8" t="s">
        <v>32</v>
      </c>
      <c r="C239" s="8" t="s">
        <v>33</v>
      </c>
      <c r="D239" s="8">
        <v>8051</v>
      </c>
      <c r="E239" s="8" t="s">
        <v>34</v>
      </c>
      <c r="F239" s="8">
        <v>3</v>
      </c>
      <c r="G239" s="8" t="s">
        <v>36</v>
      </c>
      <c r="H239" s="9">
        <v>96503021</v>
      </c>
      <c r="I239" s="8"/>
    </row>
    <row r="240" spans="1:9" x14ac:dyDescent="0.25">
      <c r="A240" s="8">
        <v>2015</v>
      </c>
      <c r="B240" s="8" t="s">
        <v>32</v>
      </c>
      <c r="C240" s="8" t="s">
        <v>33</v>
      </c>
      <c r="D240" s="8">
        <v>8051</v>
      </c>
      <c r="E240" s="8" t="s">
        <v>34</v>
      </c>
      <c r="F240" s="8">
        <v>4</v>
      </c>
      <c r="G240" s="8" t="s">
        <v>37</v>
      </c>
      <c r="H240" s="9">
        <v>408245</v>
      </c>
      <c r="I240" s="8"/>
    </row>
    <row r="241" spans="1:9" x14ac:dyDescent="0.25">
      <c r="A241" s="8">
        <v>2015</v>
      </c>
      <c r="B241" s="8" t="s">
        <v>32</v>
      </c>
      <c r="C241" s="8" t="s">
        <v>33</v>
      </c>
      <c r="D241" s="8">
        <v>8051</v>
      </c>
      <c r="E241" s="8" t="s">
        <v>34</v>
      </c>
      <c r="F241" s="8">
        <v>6</v>
      </c>
      <c r="G241" s="8" t="s">
        <v>38</v>
      </c>
      <c r="H241" s="9">
        <v>26931032</v>
      </c>
      <c r="I241" s="8"/>
    </row>
    <row r="242" spans="1:9" x14ac:dyDescent="0.25">
      <c r="A242" s="8">
        <v>2015</v>
      </c>
      <c r="B242" s="8" t="s">
        <v>32</v>
      </c>
      <c r="C242" s="8" t="s">
        <v>33</v>
      </c>
      <c r="D242" s="8">
        <v>8051</v>
      </c>
      <c r="E242" s="8" t="s">
        <v>34</v>
      </c>
      <c r="F242" s="8">
        <v>7</v>
      </c>
      <c r="G242" s="8" t="s">
        <v>39</v>
      </c>
      <c r="H242" s="9">
        <v>28098016</v>
      </c>
      <c r="I242" s="8"/>
    </row>
    <row r="243" spans="1:9" x14ac:dyDescent="0.25">
      <c r="A243" s="8">
        <v>2015</v>
      </c>
      <c r="B243" s="8" t="s">
        <v>32</v>
      </c>
      <c r="C243" s="8" t="s">
        <v>33</v>
      </c>
      <c r="D243" s="8">
        <v>8054</v>
      </c>
      <c r="E243" s="8" t="s">
        <v>40</v>
      </c>
      <c r="F243" s="8">
        <v>1</v>
      </c>
      <c r="G243" s="8" t="s">
        <v>35</v>
      </c>
      <c r="H243" s="9">
        <v>222523</v>
      </c>
      <c r="I243" s="8"/>
    </row>
    <row r="244" spans="1:9" x14ac:dyDescent="0.25">
      <c r="A244" s="8">
        <v>2015</v>
      </c>
      <c r="B244" s="8" t="s">
        <v>32</v>
      </c>
      <c r="C244" s="8" t="s">
        <v>33</v>
      </c>
      <c r="D244" s="8">
        <v>8054</v>
      </c>
      <c r="E244" s="8" t="s">
        <v>40</v>
      </c>
      <c r="F244" s="8">
        <v>3</v>
      </c>
      <c r="G244" s="8" t="s">
        <v>36</v>
      </c>
      <c r="H244" s="9">
        <v>1551216147</v>
      </c>
      <c r="I244" s="8" t="s">
        <v>41</v>
      </c>
    </row>
    <row r="245" spans="1:9" x14ac:dyDescent="0.25">
      <c r="A245" s="8">
        <v>2015</v>
      </c>
      <c r="B245" s="8" t="s">
        <v>32</v>
      </c>
      <c r="C245" s="8" t="s">
        <v>33</v>
      </c>
      <c r="D245" s="8">
        <v>8054</v>
      </c>
      <c r="E245" s="8" t="s">
        <v>40</v>
      </c>
      <c r="F245" s="8">
        <v>4</v>
      </c>
      <c r="G245" s="8" t="s">
        <v>37</v>
      </c>
      <c r="H245" s="9">
        <v>345265</v>
      </c>
      <c r="I245" s="8"/>
    </row>
    <row r="246" spans="1:9" x14ac:dyDescent="0.25">
      <c r="A246" s="8">
        <v>2015</v>
      </c>
      <c r="B246" s="8" t="s">
        <v>32</v>
      </c>
      <c r="C246" s="8" t="s">
        <v>33</v>
      </c>
      <c r="D246" s="8">
        <v>8054</v>
      </c>
      <c r="E246" s="8" t="s">
        <v>40</v>
      </c>
      <c r="F246" s="8">
        <v>6</v>
      </c>
      <c r="G246" s="8" t="s">
        <v>38</v>
      </c>
      <c r="H246" s="9">
        <v>33756857</v>
      </c>
      <c r="I246" s="8"/>
    </row>
    <row r="247" spans="1:9" x14ac:dyDescent="0.25">
      <c r="A247" s="8">
        <v>2015</v>
      </c>
      <c r="B247" s="8" t="s">
        <v>32</v>
      </c>
      <c r="C247" s="8" t="s">
        <v>33</v>
      </c>
      <c r="D247" s="8">
        <v>8054</v>
      </c>
      <c r="E247" s="8" t="s">
        <v>40</v>
      </c>
      <c r="F247" s="8">
        <v>7</v>
      </c>
      <c r="G247" s="8" t="s">
        <v>39</v>
      </c>
      <c r="H247" s="9">
        <v>14688520</v>
      </c>
      <c r="I247" s="8"/>
    </row>
    <row r="248" spans="1:9" x14ac:dyDescent="0.25">
      <c r="A248" s="8">
        <v>2015</v>
      </c>
      <c r="B248" s="8" t="s">
        <v>32</v>
      </c>
      <c r="C248" s="8" t="s">
        <v>33</v>
      </c>
      <c r="D248" s="8">
        <v>8087</v>
      </c>
      <c r="E248" s="8" t="s">
        <v>42</v>
      </c>
      <c r="F248" s="8">
        <v>1</v>
      </c>
      <c r="G248" s="8" t="s">
        <v>35</v>
      </c>
      <c r="H248" s="8"/>
      <c r="I248" s="8" t="s">
        <v>43</v>
      </c>
    </row>
    <row r="249" spans="1:9" x14ac:dyDescent="0.25">
      <c r="A249" s="8">
        <v>2015</v>
      </c>
      <c r="B249" s="8" t="s">
        <v>32</v>
      </c>
      <c r="C249" s="8" t="s">
        <v>33</v>
      </c>
      <c r="D249" s="8">
        <v>8087</v>
      </c>
      <c r="E249" s="8" t="s">
        <v>42</v>
      </c>
      <c r="F249" s="8">
        <v>4</v>
      </c>
      <c r="G249" s="8" t="s">
        <v>37</v>
      </c>
      <c r="H249" s="9">
        <v>59738</v>
      </c>
      <c r="I249" s="8"/>
    </row>
    <row r="250" spans="1:9" x14ac:dyDescent="0.25">
      <c r="A250" s="8">
        <v>2015</v>
      </c>
      <c r="B250" s="8" t="s">
        <v>32</v>
      </c>
      <c r="C250" s="8" t="s">
        <v>33</v>
      </c>
      <c r="D250" s="8">
        <v>8087</v>
      </c>
      <c r="E250" s="8" t="s">
        <v>42</v>
      </c>
      <c r="F250" s="8">
        <v>6</v>
      </c>
      <c r="G250" s="8" t="s">
        <v>38</v>
      </c>
      <c r="H250" s="9">
        <v>32992</v>
      </c>
      <c r="I250" s="8"/>
    </row>
    <row r="251" spans="1:9" x14ac:dyDescent="0.25">
      <c r="A251" s="8">
        <v>2015</v>
      </c>
      <c r="B251" s="8" t="s">
        <v>32</v>
      </c>
      <c r="C251" s="8" t="s">
        <v>33</v>
      </c>
      <c r="D251" s="8">
        <v>8087</v>
      </c>
      <c r="E251" s="8" t="s">
        <v>42</v>
      </c>
      <c r="F251" s="8">
        <v>7</v>
      </c>
      <c r="G251" s="8" t="s">
        <v>39</v>
      </c>
      <c r="H251" s="9">
        <v>390832</v>
      </c>
      <c r="I251" s="8"/>
    </row>
    <row r="252" spans="1:9" x14ac:dyDescent="0.25">
      <c r="A252" s="8">
        <v>2015</v>
      </c>
      <c r="B252" s="8" t="s">
        <v>32</v>
      </c>
      <c r="C252" s="8" t="s">
        <v>33</v>
      </c>
      <c r="D252" s="8">
        <v>8120</v>
      </c>
      <c r="E252" s="8" t="s">
        <v>44</v>
      </c>
      <c r="F252" s="8">
        <v>1</v>
      </c>
      <c r="G252" s="8" t="s">
        <v>35</v>
      </c>
      <c r="H252" s="9">
        <v>32823</v>
      </c>
      <c r="I252" s="8"/>
    </row>
    <row r="253" spans="1:9" x14ac:dyDescent="0.25">
      <c r="A253" s="8">
        <v>2015</v>
      </c>
      <c r="B253" s="8" t="s">
        <v>32</v>
      </c>
      <c r="C253" s="8" t="s">
        <v>33</v>
      </c>
      <c r="D253" s="8">
        <v>8120</v>
      </c>
      <c r="E253" s="8" t="s">
        <v>44</v>
      </c>
      <c r="F253" s="8">
        <v>3</v>
      </c>
      <c r="G253" s="8" t="s">
        <v>36</v>
      </c>
      <c r="H253" s="9">
        <v>19994</v>
      </c>
      <c r="I253" s="8"/>
    </row>
    <row r="254" spans="1:9" x14ac:dyDescent="0.25">
      <c r="A254" s="8">
        <v>2015</v>
      </c>
      <c r="B254" s="8" t="s">
        <v>32</v>
      </c>
      <c r="C254" s="8" t="s">
        <v>33</v>
      </c>
      <c r="D254" s="8">
        <v>8120</v>
      </c>
      <c r="E254" s="8" t="s">
        <v>44</v>
      </c>
      <c r="F254" s="8">
        <v>4</v>
      </c>
      <c r="G254" s="8" t="s">
        <v>37</v>
      </c>
      <c r="H254" s="9">
        <v>278738</v>
      </c>
      <c r="I254" s="8"/>
    </row>
    <row r="255" spans="1:9" x14ac:dyDescent="0.25">
      <c r="A255" s="8">
        <v>2015</v>
      </c>
      <c r="B255" s="8" t="s">
        <v>32</v>
      </c>
      <c r="C255" s="8" t="s">
        <v>33</v>
      </c>
      <c r="D255" s="8">
        <v>8120</v>
      </c>
      <c r="E255" s="8" t="s">
        <v>44</v>
      </c>
      <c r="F255" s="8">
        <v>6</v>
      </c>
      <c r="G255" s="8" t="s">
        <v>38</v>
      </c>
      <c r="H255" s="9">
        <v>6736365</v>
      </c>
      <c r="I255" s="8"/>
    </row>
    <row r="256" spans="1:9" x14ac:dyDescent="0.25">
      <c r="A256" s="8">
        <v>2015</v>
      </c>
      <c r="B256" s="8" t="s">
        <v>32</v>
      </c>
      <c r="C256" s="8" t="s">
        <v>33</v>
      </c>
      <c r="D256" s="8">
        <v>8120</v>
      </c>
      <c r="E256" s="8" t="s">
        <v>44</v>
      </c>
      <c r="F256" s="8">
        <v>7</v>
      </c>
      <c r="G256" s="8" t="s">
        <v>39</v>
      </c>
      <c r="H256" s="9">
        <v>16349413</v>
      </c>
      <c r="I256" s="8"/>
    </row>
    <row r="257" spans="1:9" x14ac:dyDescent="0.25">
      <c r="A257" s="8">
        <v>2015</v>
      </c>
      <c r="B257" s="8" t="s">
        <v>32</v>
      </c>
      <c r="C257" s="8" t="s">
        <v>33</v>
      </c>
      <c r="D257" s="8">
        <v>8125</v>
      </c>
      <c r="E257" s="8" t="s">
        <v>45</v>
      </c>
      <c r="F257" s="8">
        <v>1</v>
      </c>
      <c r="G257" s="8" t="s">
        <v>35</v>
      </c>
      <c r="H257" s="9">
        <v>46420</v>
      </c>
      <c r="I257" s="8"/>
    </row>
    <row r="258" spans="1:9" x14ac:dyDescent="0.25">
      <c r="A258" s="8">
        <v>2015</v>
      </c>
      <c r="B258" s="8" t="s">
        <v>32</v>
      </c>
      <c r="C258" s="8" t="s">
        <v>33</v>
      </c>
      <c r="D258" s="8">
        <v>8125</v>
      </c>
      <c r="E258" s="8" t="s">
        <v>45</v>
      </c>
      <c r="F258" s="8">
        <v>3</v>
      </c>
      <c r="G258" s="8" t="s">
        <v>36</v>
      </c>
      <c r="H258" s="9">
        <v>150228943</v>
      </c>
      <c r="I258" s="8" t="s">
        <v>41</v>
      </c>
    </row>
    <row r="259" spans="1:9" x14ac:dyDescent="0.25">
      <c r="A259" s="8">
        <v>2015</v>
      </c>
      <c r="B259" s="8" t="s">
        <v>32</v>
      </c>
      <c r="C259" s="8" t="s">
        <v>33</v>
      </c>
      <c r="D259" s="8">
        <v>8125</v>
      </c>
      <c r="E259" s="8" t="s">
        <v>45</v>
      </c>
      <c r="F259" s="8">
        <v>4</v>
      </c>
      <c r="G259" s="8" t="s">
        <v>37</v>
      </c>
      <c r="H259" s="9">
        <v>698693</v>
      </c>
      <c r="I259" s="8"/>
    </row>
    <row r="260" spans="1:9" x14ac:dyDescent="0.25">
      <c r="A260" s="8">
        <v>2015</v>
      </c>
      <c r="B260" s="8" t="s">
        <v>32</v>
      </c>
      <c r="C260" s="8" t="s">
        <v>33</v>
      </c>
      <c r="D260" s="8">
        <v>8125</v>
      </c>
      <c r="E260" s="8" t="s">
        <v>45</v>
      </c>
      <c r="F260" s="8">
        <v>5</v>
      </c>
      <c r="G260" s="8" t="s">
        <v>46</v>
      </c>
      <c r="H260" s="8"/>
      <c r="I260" s="8" t="s">
        <v>43</v>
      </c>
    </row>
    <row r="261" spans="1:9" x14ac:dyDescent="0.25">
      <c r="A261" s="8">
        <v>2015</v>
      </c>
      <c r="B261" s="8" t="s">
        <v>32</v>
      </c>
      <c r="C261" s="8" t="s">
        <v>33</v>
      </c>
      <c r="D261" s="8">
        <v>8125</v>
      </c>
      <c r="E261" s="8" t="s">
        <v>45</v>
      </c>
      <c r="F261" s="8">
        <v>6</v>
      </c>
      <c r="G261" s="8" t="s">
        <v>38</v>
      </c>
      <c r="H261" s="9">
        <v>87383778</v>
      </c>
      <c r="I261" s="8"/>
    </row>
    <row r="262" spans="1:9" x14ac:dyDescent="0.25">
      <c r="A262" s="8">
        <v>2015</v>
      </c>
      <c r="B262" s="8" t="s">
        <v>32</v>
      </c>
      <c r="C262" s="8" t="s">
        <v>33</v>
      </c>
      <c r="D262" s="8">
        <v>8125</v>
      </c>
      <c r="E262" s="8" t="s">
        <v>45</v>
      </c>
      <c r="F262" s="8">
        <v>7</v>
      </c>
      <c r="G262" s="8" t="s">
        <v>39</v>
      </c>
      <c r="H262" s="9">
        <v>36580484</v>
      </c>
      <c r="I262" s="8"/>
    </row>
    <row r="263" spans="1:9" x14ac:dyDescent="0.25">
      <c r="A263" s="8">
        <v>2015</v>
      </c>
      <c r="B263" s="8" t="s">
        <v>32</v>
      </c>
      <c r="C263" s="8" t="s">
        <v>33</v>
      </c>
      <c r="D263" s="8">
        <v>8156</v>
      </c>
      <c r="E263" s="8" t="s">
        <v>47</v>
      </c>
      <c r="F263" s="8">
        <v>1</v>
      </c>
      <c r="G263" s="8" t="s">
        <v>35</v>
      </c>
      <c r="H263" s="9">
        <v>89537</v>
      </c>
      <c r="I263" s="8"/>
    </row>
    <row r="264" spans="1:9" x14ac:dyDescent="0.25">
      <c r="A264" s="8">
        <v>2015</v>
      </c>
      <c r="B264" s="8" t="s">
        <v>32</v>
      </c>
      <c r="C264" s="8" t="s">
        <v>33</v>
      </c>
      <c r="D264" s="8">
        <v>8156</v>
      </c>
      <c r="E264" s="8" t="s">
        <v>47</v>
      </c>
      <c r="F264" s="8">
        <v>3</v>
      </c>
      <c r="G264" s="8" t="s">
        <v>36</v>
      </c>
      <c r="H264" s="9">
        <v>82424140</v>
      </c>
      <c r="I264" s="8"/>
    </row>
    <row r="265" spans="1:9" x14ac:dyDescent="0.25">
      <c r="A265" s="8">
        <v>2015</v>
      </c>
      <c r="B265" s="8" t="s">
        <v>32</v>
      </c>
      <c r="C265" s="8" t="s">
        <v>33</v>
      </c>
      <c r="D265" s="8">
        <v>8156</v>
      </c>
      <c r="E265" s="8" t="s">
        <v>47</v>
      </c>
      <c r="F265" s="8">
        <v>4</v>
      </c>
      <c r="G265" s="8" t="s">
        <v>37</v>
      </c>
      <c r="H265" s="9">
        <v>150672</v>
      </c>
      <c r="I265" s="8"/>
    </row>
    <row r="266" spans="1:9" x14ac:dyDescent="0.25">
      <c r="A266" s="8">
        <v>2015</v>
      </c>
      <c r="B266" s="8" t="s">
        <v>32</v>
      </c>
      <c r="C266" s="8" t="s">
        <v>33</v>
      </c>
      <c r="D266" s="8">
        <v>8156</v>
      </c>
      <c r="E266" s="8" t="s">
        <v>47</v>
      </c>
      <c r="F266" s="8">
        <v>6</v>
      </c>
      <c r="G266" s="8" t="s">
        <v>38</v>
      </c>
      <c r="H266" s="9">
        <v>42116073</v>
      </c>
      <c r="I266" s="8"/>
    </row>
    <row r="267" spans="1:9" x14ac:dyDescent="0.25">
      <c r="A267" s="8">
        <v>2015</v>
      </c>
      <c r="B267" s="8" t="s">
        <v>32</v>
      </c>
      <c r="C267" s="8" t="s">
        <v>33</v>
      </c>
      <c r="D267" s="8">
        <v>8156</v>
      </c>
      <c r="E267" s="8" t="s">
        <v>47</v>
      </c>
      <c r="F267" s="8">
        <v>7</v>
      </c>
      <c r="G267" s="8" t="s">
        <v>39</v>
      </c>
      <c r="H267" s="9">
        <v>18830473</v>
      </c>
      <c r="I267" s="8"/>
    </row>
    <row r="268" spans="1:9" x14ac:dyDescent="0.25">
      <c r="A268" s="8">
        <v>2015</v>
      </c>
      <c r="B268" s="8" t="s">
        <v>32</v>
      </c>
      <c r="C268" s="8" t="s">
        <v>33</v>
      </c>
      <c r="D268" s="8">
        <v>8167</v>
      </c>
      <c r="E268" s="8" t="s">
        <v>48</v>
      </c>
      <c r="F268" s="8">
        <v>1</v>
      </c>
      <c r="G268" s="8" t="s">
        <v>35</v>
      </c>
      <c r="H268" s="9">
        <v>320107</v>
      </c>
      <c r="I268" s="8"/>
    </row>
    <row r="269" spans="1:9" x14ac:dyDescent="0.25">
      <c r="A269" s="8">
        <v>2015</v>
      </c>
      <c r="B269" s="8" t="s">
        <v>32</v>
      </c>
      <c r="C269" s="8" t="s">
        <v>33</v>
      </c>
      <c r="D269" s="8">
        <v>8167</v>
      </c>
      <c r="E269" s="8" t="s">
        <v>48</v>
      </c>
      <c r="F269" s="8">
        <v>3</v>
      </c>
      <c r="G269" s="8" t="s">
        <v>36</v>
      </c>
      <c r="H269" s="9">
        <v>112554501</v>
      </c>
      <c r="I269" s="8"/>
    </row>
    <row r="270" spans="1:9" x14ac:dyDescent="0.25">
      <c r="A270" s="8">
        <v>2015</v>
      </c>
      <c r="B270" s="8" t="s">
        <v>32</v>
      </c>
      <c r="C270" s="8" t="s">
        <v>33</v>
      </c>
      <c r="D270" s="8">
        <v>8167</v>
      </c>
      <c r="E270" s="8" t="s">
        <v>48</v>
      </c>
      <c r="F270" s="8">
        <v>4</v>
      </c>
      <c r="G270" s="8" t="s">
        <v>37</v>
      </c>
      <c r="H270" s="9">
        <v>131503</v>
      </c>
      <c r="I270" s="8"/>
    </row>
    <row r="271" spans="1:9" x14ac:dyDescent="0.25">
      <c r="A271" s="8">
        <v>2015</v>
      </c>
      <c r="B271" s="8" t="s">
        <v>32</v>
      </c>
      <c r="C271" s="8" t="s">
        <v>33</v>
      </c>
      <c r="D271" s="8">
        <v>8167</v>
      </c>
      <c r="E271" s="8" t="s">
        <v>48</v>
      </c>
      <c r="F271" s="8">
        <v>6</v>
      </c>
      <c r="G271" s="8" t="s">
        <v>38</v>
      </c>
      <c r="H271" s="9">
        <v>27228098</v>
      </c>
      <c r="I271" s="8"/>
    </row>
    <row r="272" spans="1:9" x14ac:dyDescent="0.25">
      <c r="A272" s="8">
        <v>2015</v>
      </c>
      <c r="B272" s="8" t="s">
        <v>32</v>
      </c>
      <c r="C272" s="8" t="s">
        <v>33</v>
      </c>
      <c r="D272" s="8">
        <v>8167</v>
      </c>
      <c r="E272" s="8" t="s">
        <v>48</v>
      </c>
      <c r="F272" s="8">
        <v>7</v>
      </c>
      <c r="G272" s="8" t="s">
        <v>39</v>
      </c>
      <c r="H272" s="9">
        <v>9441937</v>
      </c>
      <c r="I272" s="8"/>
    </row>
    <row r="273" spans="1:9" x14ac:dyDescent="0.25">
      <c r="A273" s="8">
        <v>2015</v>
      </c>
      <c r="B273" s="8" t="s">
        <v>32</v>
      </c>
      <c r="C273" s="8" t="s">
        <v>33</v>
      </c>
      <c r="D273" s="8">
        <v>8179</v>
      </c>
      <c r="E273" s="8" t="s">
        <v>49</v>
      </c>
      <c r="F273" s="8">
        <v>1</v>
      </c>
      <c r="G273" s="8" t="s">
        <v>35</v>
      </c>
      <c r="H273" s="9">
        <v>11482</v>
      </c>
      <c r="I273" s="8"/>
    </row>
    <row r="274" spans="1:9" x14ac:dyDescent="0.25">
      <c r="A274" s="8">
        <v>2015</v>
      </c>
      <c r="B274" s="8" t="s">
        <v>32</v>
      </c>
      <c r="C274" s="8" t="s">
        <v>33</v>
      </c>
      <c r="D274" s="8">
        <v>8179</v>
      </c>
      <c r="E274" s="8" t="s">
        <v>49</v>
      </c>
      <c r="F274" s="8">
        <v>4</v>
      </c>
      <c r="G274" s="8" t="s">
        <v>37</v>
      </c>
      <c r="H274" s="9">
        <v>24371</v>
      </c>
      <c r="I274" s="8"/>
    </row>
    <row r="275" spans="1:9" x14ac:dyDescent="0.25">
      <c r="A275" s="8">
        <v>2015</v>
      </c>
      <c r="B275" s="8" t="s">
        <v>32</v>
      </c>
      <c r="C275" s="8" t="s">
        <v>33</v>
      </c>
      <c r="D275" s="8">
        <v>8179</v>
      </c>
      <c r="E275" s="8" t="s">
        <v>49</v>
      </c>
      <c r="F275" s="8">
        <v>6</v>
      </c>
      <c r="G275" s="8" t="s">
        <v>38</v>
      </c>
      <c r="H275" s="9">
        <v>519282</v>
      </c>
      <c r="I275" s="8"/>
    </row>
    <row r="276" spans="1:9" x14ac:dyDescent="0.25">
      <c r="A276" s="8">
        <v>2015</v>
      </c>
      <c r="B276" s="8" t="s">
        <v>32</v>
      </c>
      <c r="C276" s="8" t="s">
        <v>33</v>
      </c>
      <c r="D276" s="8">
        <v>8179</v>
      </c>
      <c r="E276" s="8" t="s">
        <v>49</v>
      </c>
      <c r="F276" s="8">
        <v>7</v>
      </c>
      <c r="G276" s="8" t="s">
        <v>39</v>
      </c>
      <c r="H276" s="9">
        <v>1199791</v>
      </c>
      <c r="I276" s="8"/>
    </row>
    <row r="277" spans="1:9" x14ac:dyDescent="0.25">
      <c r="A277" s="8">
        <v>2015</v>
      </c>
      <c r="B277" s="8" t="s">
        <v>32</v>
      </c>
      <c r="C277" s="8" t="s">
        <v>33</v>
      </c>
      <c r="D277" s="8">
        <v>8180</v>
      </c>
      <c r="E277" s="8" t="s">
        <v>50</v>
      </c>
      <c r="F277" s="8">
        <v>1</v>
      </c>
      <c r="G277" s="8" t="s">
        <v>35</v>
      </c>
      <c r="H277" s="8"/>
      <c r="I277" s="8" t="s">
        <v>43</v>
      </c>
    </row>
    <row r="278" spans="1:9" x14ac:dyDescent="0.25">
      <c r="A278" s="8">
        <v>2015</v>
      </c>
      <c r="B278" s="8" t="s">
        <v>32</v>
      </c>
      <c r="C278" s="8" t="s">
        <v>33</v>
      </c>
      <c r="D278" s="8">
        <v>8180</v>
      </c>
      <c r="E278" s="8" t="s">
        <v>50</v>
      </c>
      <c r="F278" s="8">
        <v>3</v>
      </c>
      <c r="G278" s="8" t="s">
        <v>36</v>
      </c>
      <c r="H278" s="9">
        <v>27823383</v>
      </c>
      <c r="I278" s="8"/>
    </row>
    <row r="279" spans="1:9" x14ac:dyDescent="0.25">
      <c r="A279" s="8">
        <v>2015</v>
      </c>
      <c r="B279" s="8" t="s">
        <v>32</v>
      </c>
      <c r="C279" s="8" t="s">
        <v>33</v>
      </c>
      <c r="D279" s="8">
        <v>8180</v>
      </c>
      <c r="E279" s="8" t="s">
        <v>50</v>
      </c>
      <c r="F279" s="8">
        <v>4</v>
      </c>
      <c r="G279" s="8" t="s">
        <v>37</v>
      </c>
      <c r="H279" s="9">
        <v>358298</v>
      </c>
      <c r="I279" s="8"/>
    </row>
    <row r="280" spans="1:9" x14ac:dyDescent="0.25">
      <c r="A280" s="8">
        <v>2015</v>
      </c>
      <c r="B280" s="8" t="s">
        <v>32</v>
      </c>
      <c r="C280" s="8" t="s">
        <v>33</v>
      </c>
      <c r="D280" s="8">
        <v>8180</v>
      </c>
      <c r="E280" s="8" t="s">
        <v>50</v>
      </c>
      <c r="F280" s="8">
        <v>6</v>
      </c>
      <c r="G280" s="8" t="s">
        <v>38</v>
      </c>
      <c r="H280" s="9">
        <v>30801213</v>
      </c>
      <c r="I280" s="8"/>
    </row>
    <row r="281" spans="1:9" x14ac:dyDescent="0.25">
      <c r="A281" s="8">
        <v>2015</v>
      </c>
      <c r="B281" s="8" t="s">
        <v>32</v>
      </c>
      <c r="C281" s="8" t="s">
        <v>33</v>
      </c>
      <c r="D281" s="8">
        <v>8180</v>
      </c>
      <c r="E281" s="8" t="s">
        <v>50</v>
      </c>
      <c r="F281" s="8">
        <v>7</v>
      </c>
      <c r="G281" s="8" t="s">
        <v>39</v>
      </c>
      <c r="H281" s="9">
        <v>38720636</v>
      </c>
      <c r="I281" s="8"/>
    </row>
    <row r="282" spans="1:9" x14ac:dyDescent="0.25">
      <c r="A282" s="8">
        <v>2015</v>
      </c>
      <c r="B282" s="8" t="s">
        <v>32</v>
      </c>
      <c r="C282" s="8" t="s">
        <v>33</v>
      </c>
      <c r="D282" s="8">
        <v>8184</v>
      </c>
      <c r="E282" s="8" t="s">
        <v>51</v>
      </c>
      <c r="F282" s="8">
        <v>1</v>
      </c>
      <c r="G282" s="8" t="s">
        <v>35</v>
      </c>
      <c r="H282" s="9">
        <v>89243</v>
      </c>
      <c r="I282" s="8"/>
    </row>
    <row r="283" spans="1:9" x14ac:dyDescent="0.25">
      <c r="A283" s="8">
        <v>2015</v>
      </c>
      <c r="B283" s="8" t="s">
        <v>32</v>
      </c>
      <c r="C283" s="8" t="s">
        <v>33</v>
      </c>
      <c r="D283" s="8">
        <v>8184</v>
      </c>
      <c r="E283" s="8" t="s">
        <v>51</v>
      </c>
      <c r="F283" s="8">
        <v>3</v>
      </c>
      <c r="G283" s="8" t="s">
        <v>36</v>
      </c>
      <c r="H283" s="9">
        <v>256215976</v>
      </c>
      <c r="I283" s="8"/>
    </row>
    <row r="284" spans="1:9" x14ac:dyDescent="0.25">
      <c r="A284" s="8">
        <v>2015</v>
      </c>
      <c r="B284" s="8" t="s">
        <v>32</v>
      </c>
      <c r="C284" s="8" t="s">
        <v>33</v>
      </c>
      <c r="D284" s="8">
        <v>8184</v>
      </c>
      <c r="E284" s="8" t="s">
        <v>51</v>
      </c>
      <c r="F284" s="8">
        <v>4</v>
      </c>
      <c r="G284" s="8" t="s">
        <v>37</v>
      </c>
      <c r="H284" s="9">
        <v>691741</v>
      </c>
      <c r="I284" s="8"/>
    </row>
    <row r="285" spans="1:9" x14ac:dyDescent="0.25">
      <c r="A285" s="8">
        <v>2015</v>
      </c>
      <c r="B285" s="8" t="s">
        <v>32</v>
      </c>
      <c r="C285" s="8" t="s">
        <v>33</v>
      </c>
      <c r="D285" s="8">
        <v>8184</v>
      </c>
      <c r="E285" s="8" t="s">
        <v>51</v>
      </c>
      <c r="F285" s="8">
        <v>5</v>
      </c>
      <c r="G285" s="8" t="s">
        <v>46</v>
      </c>
      <c r="H285" s="8"/>
      <c r="I285" s="8" t="s">
        <v>43</v>
      </c>
    </row>
    <row r="286" spans="1:9" x14ac:dyDescent="0.25">
      <c r="A286" s="8">
        <v>2015</v>
      </c>
      <c r="B286" s="8" t="s">
        <v>32</v>
      </c>
      <c r="C286" s="8" t="s">
        <v>33</v>
      </c>
      <c r="D286" s="8">
        <v>8184</v>
      </c>
      <c r="E286" s="8" t="s">
        <v>51</v>
      </c>
      <c r="F286" s="8">
        <v>6</v>
      </c>
      <c r="G286" s="8" t="s">
        <v>38</v>
      </c>
      <c r="H286" s="9">
        <v>76194873</v>
      </c>
      <c r="I286" s="8"/>
    </row>
    <row r="287" spans="1:9" x14ac:dyDescent="0.25">
      <c r="A287" s="8">
        <v>2015</v>
      </c>
      <c r="B287" s="8" t="s">
        <v>32</v>
      </c>
      <c r="C287" s="8" t="s">
        <v>33</v>
      </c>
      <c r="D287" s="8">
        <v>8184</v>
      </c>
      <c r="E287" s="8" t="s">
        <v>51</v>
      </c>
      <c r="F287" s="8">
        <v>7</v>
      </c>
      <c r="G287" s="8" t="s">
        <v>39</v>
      </c>
      <c r="H287" s="9">
        <v>84810490</v>
      </c>
      <c r="I287" s="8"/>
    </row>
    <row r="288" spans="1:9" x14ac:dyDescent="0.25">
      <c r="A288" s="8">
        <v>2015</v>
      </c>
      <c r="B288" s="8" t="s">
        <v>32</v>
      </c>
      <c r="C288" s="8" t="s">
        <v>33</v>
      </c>
      <c r="D288" s="8">
        <v>8187</v>
      </c>
      <c r="E288" s="8" t="s">
        <v>52</v>
      </c>
      <c r="F288" s="8">
        <v>1</v>
      </c>
      <c r="G288" s="8" t="s">
        <v>35</v>
      </c>
      <c r="H288" s="9">
        <v>3674143</v>
      </c>
      <c r="I288" s="8"/>
    </row>
    <row r="289" spans="1:9" x14ac:dyDescent="0.25">
      <c r="A289" s="8">
        <v>2015</v>
      </c>
      <c r="B289" s="8" t="s">
        <v>32</v>
      </c>
      <c r="C289" s="8" t="s">
        <v>33</v>
      </c>
      <c r="D289" s="8">
        <v>8187</v>
      </c>
      <c r="E289" s="8" t="s">
        <v>52</v>
      </c>
      <c r="F289" s="8">
        <v>3</v>
      </c>
      <c r="G289" s="8" t="s">
        <v>36</v>
      </c>
      <c r="H289" s="9">
        <v>74281017</v>
      </c>
      <c r="I289" s="8"/>
    </row>
    <row r="290" spans="1:9" x14ac:dyDescent="0.25">
      <c r="A290" s="8">
        <v>2015</v>
      </c>
      <c r="B290" s="8" t="s">
        <v>32</v>
      </c>
      <c r="C290" s="8" t="s">
        <v>33</v>
      </c>
      <c r="D290" s="8">
        <v>8187</v>
      </c>
      <c r="E290" s="8" t="s">
        <v>52</v>
      </c>
      <c r="F290" s="8">
        <v>4</v>
      </c>
      <c r="G290" s="8" t="s">
        <v>37</v>
      </c>
      <c r="H290" s="9">
        <v>1656490</v>
      </c>
      <c r="I290" s="8"/>
    </row>
    <row r="291" spans="1:9" x14ac:dyDescent="0.25">
      <c r="A291" s="8">
        <v>2015</v>
      </c>
      <c r="B291" s="8" t="s">
        <v>32</v>
      </c>
      <c r="C291" s="8" t="s">
        <v>33</v>
      </c>
      <c r="D291" s="8">
        <v>8187</v>
      </c>
      <c r="E291" s="8" t="s">
        <v>52</v>
      </c>
      <c r="F291" s="8">
        <v>5</v>
      </c>
      <c r="G291" s="8" t="s">
        <v>46</v>
      </c>
      <c r="H291" s="8"/>
      <c r="I291" s="8" t="s">
        <v>43</v>
      </c>
    </row>
    <row r="292" spans="1:9" x14ac:dyDescent="0.25">
      <c r="A292" s="8">
        <v>2015</v>
      </c>
      <c r="B292" s="8" t="s">
        <v>32</v>
      </c>
      <c r="C292" s="8" t="s">
        <v>33</v>
      </c>
      <c r="D292" s="8">
        <v>8187</v>
      </c>
      <c r="E292" s="8" t="s">
        <v>52</v>
      </c>
      <c r="F292" s="8">
        <v>6</v>
      </c>
      <c r="G292" s="8" t="s">
        <v>38</v>
      </c>
      <c r="H292" s="9">
        <v>286636803</v>
      </c>
      <c r="I292" s="8"/>
    </row>
    <row r="293" spans="1:9" x14ac:dyDescent="0.25">
      <c r="A293" s="8">
        <v>2015</v>
      </c>
      <c r="B293" s="8" t="s">
        <v>32</v>
      </c>
      <c r="C293" s="8" t="s">
        <v>33</v>
      </c>
      <c r="D293" s="8">
        <v>8187</v>
      </c>
      <c r="E293" s="8" t="s">
        <v>52</v>
      </c>
      <c r="F293" s="8">
        <v>7</v>
      </c>
      <c r="G293" s="8" t="s">
        <v>39</v>
      </c>
      <c r="H293" s="9">
        <v>234337332</v>
      </c>
      <c r="I293" s="8"/>
    </row>
    <row r="294" spans="1:9" x14ac:dyDescent="0.25">
      <c r="A294" s="8">
        <v>2015</v>
      </c>
      <c r="B294" s="8" t="s">
        <v>32</v>
      </c>
      <c r="C294" s="8" t="s">
        <v>33</v>
      </c>
      <c r="D294" s="8">
        <v>8205</v>
      </c>
      <c r="E294" s="8" t="s">
        <v>53</v>
      </c>
      <c r="F294" s="8">
        <v>1</v>
      </c>
      <c r="G294" s="8" t="s">
        <v>35</v>
      </c>
      <c r="H294" s="9">
        <v>199526</v>
      </c>
      <c r="I294" s="8"/>
    </row>
    <row r="295" spans="1:9" x14ac:dyDescent="0.25">
      <c r="A295" s="8">
        <v>2015</v>
      </c>
      <c r="B295" s="8" t="s">
        <v>32</v>
      </c>
      <c r="C295" s="8" t="s">
        <v>33</v>
      </c>
      <c r="D295" s="8">
        <v>8205</v>
      </c>
      <c r="E295" s="8" t="s">
        <v>53</v>
      </c>
      <c r="F295" s="8">
        <v>3</v>
      </c>
      <c r="G295" s="8" t="s">
        <v>36</v>
      </c>
      <c r="H295" s="9">
        <v>89102735</v>
      </c>
      <c r="I295" s="8" t="s">
        <v>41</v>
      </c>
    </row>
    <row r="296" spans="1:9" x14ac:dyDescent="0.25">
      <c r="A296" s="8">
        <v>2015</v>
      </c>
      <c r="B296" s="8" t="s">
        <v>32</v>
      </c>
      <c r="C296" s="8" t="s">
        <v>33</v>
      </c>
      <c r="D296" s="8">
        <v>8205</v>
      </c>
      <c r="E296" s="8" t="s">
        <v>53</v>
      </c>
      <c r="F296" s="8">
        <v>4</v>
      </c>
      <c r="G296" s="8" t="s">
        <v>37</v>
      </c>
      <c r="H296" s="9">
        <v>1599147</v>
      </c>
      <c r="I296" s="8"/>
    </row>
    <row r="297" spans="1:9" x14ac:dyDescent="0.25">
      <c r="A297" s="8">
        <v>2015</v>
      </c>
      <c r="B297" s="8" t="s">
        <v>32</v>
      </c>
      <c r="C297" s="8" t="s">
        <v>33</v>
      </c>
      <c r="D297" s="8">
        <v>8205</v>
      </c>
      <c r="E297" s="8" t="s">
        <v>53</v>
      </c>
      <c r="F297" s="8">
        <v>5</v>
      </c>
      <c r="G297" s="8" t="s">
        <v>46</v>
      </c>
      <c r="H297" s="9">
        <v>27368964</v>
      </c>
      <c r="I297" s="8"/>
    </row>
    <row r="298" spans="1:9" x14ac:dyDescent="0.25">
      <c r="A298" s="8">
        <v>2015</v>
      </c>
      <c r="B298" s="8" t="s">
        <v>32</v>
      </c>
      <c r="C298" s="8" t="s">
        <v>33</v>
      </c>
      <c r="D298" s="8">
        <v>8205</v>
      </c>
      <c r="E298" s="8" t="s">
        <v>53</v>
      </c>
      <c r="F298" s="8">
        <v>6</v>
      </c>
      <c r="G298" s="8" t="s">
        <v>38</v>
      </c>
      <c r="H298" s="9">
        <v>272713814</v>
      </c>
      <c r="I298" s="8"/>
    </row>
    <row r="299" spans="1:9" x14ac:dyDescent="0.25">
      <c r="A299" s="8">
        <v>2015</v>
      </c>
      <c r="B299" s="8" t="s">
        <v>32</v>
      </c>
      <c r="C299" s="8" t="s">
        <v>33</v>
      </c>
      <c r="D299" s="8">
        <v>8205</v>
      </c>
      <c r="E299" s="8" t="s">
        <v>53</v>
      </c>
      <c r="F299" s="8">
        <v>7</v>
      </c>
      <c r="G299" s="8" t="s">
        <v>39</v>
      </c>
      <c r="H299" s="9">
        <v>134899516</v>
      </c>
      <c r="I299" s="8"/>
    </row>
    <row r="300" spans="1:9" x14ac:dyDescent="0.25">
      <c r="A300" s="8">
        <v>2015</v>
      </c>
      <c r="B300" s="8" t="s">
        <v>32</v>
      </c>
      <c r="C300" s="8" t="s">
        <v>33</v>
      </c>
      <c r="D300" s="8">
        <v>8223</v>
      </c>
      <c r="E300" s="8" t="s">
        <v>54</v>
      </c>
      <c r="F300" s="8">
        <v>1</v>
      </c>
      <c r="G300" s="8" t="s">
        <v>35</v>
      </c>
      <c r="H300" s="9">
        <v>94687</v>
      </c>
      <c r="I300" s="8"/>
    </row>
    <row r="301" spans="1:9" x14ac:dyDescent="0.25">
      <c r="A301" s="8">
        <v>2015</v>
      </c>
      <c r="B301" s="8" t="s">
        <v>32</v>
      </c>
      <c r="C301" s="8" t="s">
        <v>33</v>
      </c>
      <c r="D301" s="8">
        <v>8223</v>
      </c>
      <c r="E301" s="8" t="s">
        <v>54</v>
      </c>
      <c r="F301" s="8">
        <v>3</v>
      </c>
      <c r="G301" s="8" t="s">
        <v>36</v>
      </c>
      <c r="H301" s="9">
        <v>3807420</v>
      </c>
      <c r="I301" s="8"/>
    </row>
    <row r="302" spans="1:9" x14ac:dyDescent="0.25">
      <c r="A302" s="8">
        <v>2015</v>
      </c>
      <c r="B302" s="8" t="s">
        <v>32</v>
      </c>
      <c r="C302" s="8" t="s">
        <v>33</v>
      </c>
      <c r="D302" s="8">
        <v>8223</v>
      </c>
      <c r="E302" s="8" t="s">
        <v>54</v>
      </c>
      <c r="F302" s="8">
        <v>4</v>
      </c>
      <c r="G302" s="8" t="s">
        <v>37</v>
      </c>
      <c r="H302" s="9">
        <v>48915</v>
      </c>
      <c r="I302" s="8"/>
    </row>
    <row r="303" spans="1:9" x14ac:dyDescent="0.25">
      <c r="A303" s="8">
        <v>2015</v>
      </c>
      <c r="B303" s="8" t="s">
        <v>32</v>
      </c>
      <c r="C303" s="8" t="s">
        <v>33</v>
      </c>
      <c r="D303" s="8">
        <v>8223</v>
      </c>
      <c r="E303" s="8" t="s">
        <v>54</v>
      </c>
      <c r="F303" s="8">
        <v>6</v>
      </c>
      <c r="G303" s="8" t="s">
        <v>38</v>
      </c>
      <c r="H303" s="9">
        <v>2510077</v>
      </c>
      <c r="I303" s="8"/>
    </row>
    <row r="304" spans="1:9" x14ac:dyDescent="0.25">
      <c r="A304" s="8">
        <v>2015</v>
      </c>
      <c r="B304" s="8" t="s">
        <v>32</v>
      </c>
      <c r="C304" s="8" t="s">
        <v>33</v>
      </c>
      <c r="D304" s="8">
        <v>8223</v>
      </c>
      <c r="E304" s="8" t="s">
        <v>54</v>
      </c>
      <c r="F304" s="8">
        <v>7</v>
      </c>
      <c r="G304" s="8" t="s">
        <v>39</v>
      </c>
      <c r="H304" s="9">
        <v>3352660</v>
      </c>
      <c r="I304" s="8"/>
    </row>
    <row r="305" spans="1:9" x14ac:dyDescent="0.25">
      <c r="A305" s="8">
        <v>2015</v>
      </c>
      <c r="B305" s="8" t="s">
        <v>32</v>
      </c>
      <c r="C305" s="8" t="s">
        <v>33</v>
      </c>
      <c r="D305" s="8">
        <v>8238</v>
      </c>
      <c r="E305" s="8" t="s">
        <v>55</v>
      </c>
      <c r="F305" s="8">
        <v>1</v>
      </c>
      <c r="G305" s="8" t="s">
        <v>35</v>
      </c>
      <c r="H305" s="9">
        <v>50310</v>
      </c>
      <c r="I305" s="8"/>
    </row>
    <row r="306" spans="1:9" x14ac:dyDescent="0.25">
      <c r="A306" s="8">
        <v>2015</v>
      </c>
      <c r="B306" s="8" t="s">
        <v>32</v>
      </c>
      <c r="C306" s="8" t="s">
        <v>33</v>
      </c>
      <c r="D306" s="8">
        <v>8238</v>
      </c>
      <c r="E306" s="8" t="s">
        <v>55</v>
      </c>
      <c r="F306" s="8">
        <v>3</v>
      </c>
      <c r="G306" s="8" t="s">
        <v>36</v>
      </c>
      <c r="H306" s="9">
        <v>29865957</v>
      </c>
      <c r="I306" s="8"/>
    </row>
    <row r="307" spans="1:9" x14ac:dyDescent="0.25">
      <c r="A307" s="8">
        <v>2015</v>
      </c>
      <c r="B307" s="8" t="s">
        <v>32</v>
      </c>
      <c r="C307" s="8" t="s">
        <v>33</v>
      </c>
      <c r="D307" s="8">
        <v>8238</v>
      </c>
      <c r="E307" s="8" t="s">
        <v>55</v>
      </c>
      <c r="F307" s="8">
        <v>4</v>
      </c>
      <c r="G307" s="8" t="s">
        <v>37</v>
      </c>
      <c r="H307" s="9">
        <v>206203</v>
      </c>
      <c r="I307" s="8"/>
    </row>
    <row r="308" spans="1:9" x14ac:dyDescent="0.25">
      <c r="A308" s="8">
        <v>2015</v>
      </c>
      <c r="B308" s="8" t="s">
        <v>32</v>
      </c>
      <c r="C308" s="8" t="s">
        <v>33</v>
      </c>
      <c r="D308" s="8">
        <v>8238</v>
      </c>
      <c r="E308" s="8" t="s">
        <v>55</v>
      </c>
      <c r="F308" s="8">
        <v>5</v>
      </c>
      <c r="G308" s="8" t="s">
        <v>46</v>
      </c>
      <c r="H308" s="8"/>
      <c r="I308" s="8" t="s">
        <v>43</v>
      </c>
    </row>
    <row r="309" spans="1:9" x14ac:dyDescent="0.25">
      <c r="A309" s="8">
        <v>2015</v>
      </c>
      <c r="B309" s="8" t="s">
        <v>32</v>
      </c>
      <c r="C309" s="8" t="s">
        <v>33</v>
      </c>
      <c r="D309" s="8">
        <v>8238</v>
      </c>
      <c r="E309" s="8" t="s">
        <v>55</v>
      </c>
      <c r="F309" s="8">
        <v>6</v>
      </c>
      <c r="G309" s="8" t="s">
        <v>38</v>
      </c>
      <c r="H309" s="9">
        <v>28065776</v>
      </c>
      <c r="I309" s="8"/>
    </row>
    <row r="310" spans="1:9" x14ac:dyDescent="0.25">
      <c r="A310" s="8">
        <v>2015</v>
      </c>
      <c r="B310" s="8" t="s">
        <v>32</v>
      </c>
      <c r="C310" s="8" t="s">
        <v>33</v>
      </c>
      <c r="D310" s="8">
        <v>8238</v>
      </c>
      <c r="E310" s="8" t="s">
        <v>55</v>
      </c>
      <c r="F310" s="8">
        <v>7</v>
      </c>
      <c r="G310" s="8" t="s">
        <v>39</v>
      </c>
      <c r="H310" s="9">
        <v>27515100</v>
      </c>
      <c r="I310" s="8"/>
    </row>
    <row r="311" spans="1:9" x14ac:dyDescent="0.25">
      <c r="A311" s="8">
        <v>2015</v>
      </c>
      <c r="B311" s="8" t="s">
        <v>32</v>
      </c>
      <c r="C311" s="8" t="s">
        <v>33</v>
      </c>
      <c r="D311" s="8">
        <v>8252</v>
      </c>
      <c r="E311" s="8" t="s">
        <v>56</v>
      </c>
      <c r="F311" s="8">
        <v>1</v>
      </c>
      <c r="G311" s="8" t="s">
        <v>35</v>
      </c>
      <c r="H311" s="8"/>
      <c r="I311" s="8" t="s">
        <v>43</v>
      </c>
    </row>
    <row r="312" spans="1:9" x14ac:dyDescent="0.25">
      <c r="A312" s="8">
        <v>2015</v>
      </c>
      <c r="B312" s="8" t="s">
        <v>32</v>
      </c>
      <c r="C312" s="8" t="s">
        <v>33</v>
      </c>
      <c r="D312" s="8">
        <v>8252</v>
      </c>
      <c r="E312" s="8" t="s">
        <v>56</v>
      </c>
      <c r="F312" s="8">
        <v>3</v>
      </c>
      <c r="G312" s="8" t="s">
        <v>36</v>
      </c>
      <c r="H312" s="9">
        <v>167333687</v>
      </c>
      <c r="I312" s="8"/>
    </row>
    <row r="313" spans="1:9" x14ac:dyDescent="0.25">
      <c r="A313" s="8">
        <v>2015</v>
      </c>
      <c r="B313" s="8" t="s">
        <v>32</v>
      </c>
      <c r="C313" s="8" t="s">
        <v>33</v>
      </c>
      <c r="D313" s="8">
        <v>8252</v>
      </c>
      <c r="E313" s="8" t="s">
        <v>56</v>
      </c>
      <c r="F313" s="8">
        <v>4</v>
      </c>
      <c r="G313" s="8" t="s">
        <v>37</v>
      </c>
      <c r="H313" s="9">
        <v>349206</v>
      </c>
      <c r="I313" s="8"/>
    </row>
    <row r="314" spans="1:9" x14ac:dyDescent="0.25">
      <c r="A314" s="8">
        <v>2015</v>
      </c>
      <c r="B314" s="8" t="s">
        <v>32</v>
      </c>
      <c r="C314" s="8" t="s">
        <v>33</v>
      </c>
      <c r="D314" s="8">
        <v>8252</v>
      </c>
      <c r="E314" s="8" t="s">
        <v>56</v>
      </c>
      <c r="F314" s="8">
        <v>6</v>
      </c>
      <c r="G314" s="8" t="s">
        <v>38</v>
      </c>
      <c r="H314" s="9">
        <v>73865016</v>
      </c>
      <c r="I314" s="8"/>
    </row>
    <row r="315" spans="1:9" x14ac:dyDescent="0.25">
      <c r="A315" s="8">
        <v>2015</v>
      </c>
      <c r="B315" s="8" t="s">
        <v>32</v>
      </c>
      <c r="C315" s="8" t="s">
        <v>33</v>
      </c>
      <c r="D315" s="8">
        <v>8252</v>
      </c>
      <c r="E315" s="8" t="s">
        <v>56</v>
      </c>
      <c r="F315" s="8">
        <v>7</v>
      </c>
      <c r="G315" s="8" t="s">
        <v>39</v>
      </c>
      <c r="H315" s="9">
        <v>35690229</v>
      </c>
      <c r="I315" s="8"/>
    </row>
    <row r="316" spans="1:9" x14ac:dyDescent="0.25">
      <c r="A316" s="8">
        <v>2015</v>
      </c>
      <c r="B316" s="8" t="s">
        <v>32</v>
      </c>
      <c r="C316" s="8" t="s">
        <v>33</v>
      </c>
      <c r="D316" s="8">
        <v>8260</v>
      </c>
      <c r="E316" s="8" t="s">
        <v>57</v>
      </c>
      <c r="F316" s="8">
        <v>1</v>
      </c>
      <c r="G316" s="8" t="s">
        <v>35</v>
      </c>
      <c r="H316" s="9">
        <v>119554</v>
      </c>
      <c r="I316" s="8"/>
    </row>
    <row r="317" spans="1:9" x14ac:dyDescent="0.25">
      <c r="A317" s="8">
        <v>2015</v>
      </c>
      <c r="B317" s="8" t="s">
        <v>32</v>
      </c>
      <c r="C317" s="8" t="s">
        <v>33</v>
      </c>
      <c r="D317" s="8">
        <v>8260</v>
      </c>
      <c r="E317" s="8" t="s">
        <v>57</v>
      </c>
      <c r="F317" s="8">
        <v>3</v>
      </c>
      <c r="G317" s="8" t="s">
        <v>36</v>
      </c>
      <c r="H317" s="9">
        <v>170389717</v>
      </c>
      <c r="I317" s="8" t="s">
        <v>41</v>
      </c>
    </row>
    <row r="318" spans="1:9" x14ac:dyDescent="0.25">
      <c r="A318" s="8">
        <v>2015</v>
      </c>
      <c r="B318" s="8" t="s">
        <v>32</v>
      </c>
      <c r="C318" s="8" t="s">
        <v>33</v>
      </c>
      <c r="D318" s="8">
        <v>8260</v>
      </c>
      <c r="E318" s="8" t="s">
        <v>57</v>
      </c>
      <c r="F318" s="8">
        <v>4</v>
      </c>
      <c r="G318" s="8" t="s">
        <v>37</v>
      </c>
      <c r="H318" s="9">
        <v>108245</v>
      </c>
      <c r="I318" s="8"/>
    </row>
    <row r="319" spans="1:9" x14ac:dyDescent="0.25">
      <c r="A319" s="8">
        <v>2015</v>
      </c>
      <c r="B319" s="8" t="s">
        <v>32</v>
      </c>
      <c r="C319" s="8" t="s">
        <v>33</v>
      </c>
      <c r="D319" s="8">
        <v>8260</v>
      </c>
      <c r="E319" s="8" t="s">
        <v>57</v>
      </c>
      <c r="F319" s="8">
        <v>6</v>
      </c>
      <c r="G319" s="8" t="s">
        <v>38</v>
      </c>
      <c r="H319" s="9">
        <v>55366704</v>
      </c>
      <c r="I319" s="8"/>
    </row>
    <row r="320" spans="1:9" x14ac:dyDescent="0.25">
      <c r="A320" s="8">
        <v>2015</v>
      </c>
      <c r="B320" s="8" t="s">
        <v>32</v>
      </c>
      <c r="C320" s="8" t="s">
        <v>33</v>
      </c>
      <c r="D320" s="8">
        <v>8260</v>
      </c>
      <c r="E320" s="8" t="s">
        <v>57</v>
      </c>
      <c r="F320" s="8">
        <v>7</v>
      </c>
      <c r="G320" s="8" t="s">
        <v>39</v>
      </c>
      <c r="H320" s="9">
        <v>28347857</v>
      </c>
      <c r="I320" s="8"/>
    </row>
    <row r="321" spans="1:9" x14ac:dyDescent="0.25">
      <c r="A321" s="8">
        <v>2015</v>
      </c>
      <c r="B321" s="8" t="s">
        <v>32</v>
      </c>
      <c r="C321" s="8" t="s">
        <v>33</v>
      </c>
      <c r="D321" s="8">
        <v>8266</v>
      </c>
      <c r="E321" s="8" t="s">
        <v>58</v>
      </c>
      <c r="F321" s="8">
        <v>1</v>
      </c>
      <c r="G321" s="8" t="s">
        <v>35</v>
      </c>
      <c r="H321" s="9">
        <v>3645</v>
      </c>
      <c r="I321" s="8"/>
    </row>
    <row r="322" spans="1:9" x14ac:dyDescent="0.25">
      <c r="A322" s="8">
        <v>2015</v>
      </c>
      <c r="B322" s="8" t="s">
        <v>32</v>
      </c>
      <c r="C322" s="8" t="s">
        <v>33</v>
      </c>
      <c r="D322" s="8">
        <v>8266</v>
      </c>
      <c r="E322" s="8" t="s">
        <v>58</v>
      </c>
      <c r="F322" s="8">
        <v>3</v>
      </c>
      <c r="G322" s="8" t="s">
        <v>36</v>
      </c>
      <c r="H322" s="9">
        <v>49967001</v>
      </c>
      <c r="I322" s="8"/>
    </row>
    <row r="323" spans="1:9" x14ac:dyDescent="0.25">
      <c r="A323" s="8">
        <v>2015</v>
      </c>
      <c r="B323" s="8" t="s">
        <v>32</v>
      </c>
      <c r="C323" s="8" t="s">
        <v>33</v>
      </c>
      <c r="D323" s="8">
        <v>8266</v>
      </c>
      <c r="E323" s="8" t="s">
        <v>58</v>
      </c>
      <c r="F323" s="8">
        <v>4</v>
      </c>
      <c r="G323" s="8" t="s">
        <v>37</v>
      </c>
      <c r="H323" s="9">
        <v>310661</v>
      </c>
      <c r="I323" s="8"/>
    </row>
    <row r="324" spans="1:9" x14ac:dyDescent="0.25">
      <c r="A324" s="8">
        <v>2015</v>
      </c>
      <c r="B324" s="8" t="s">
        <v>32</v>
      </c>
      <c r="C324" s="8" t="s">
        <v>33</v>
      </c>
      <c r="D324" s="8">
        <v>8266</v>
      </c>
      <c r="E324" s="8" t="s">
        <v>58</v>
      </c>
      <c r="F324" s="8">
        <v>6</v>
      </c>
      <c r="G324" s="8" t="s">
        <v>38</v>
      </c>
      <c r="H324" s="9">
        <v>183139947</v>
      </c>
      <c r="I324" s="8"/>
    </row>
    <row r="325" spans="1:9" x14ac:dyDescent="0.25">
      <c r="A325" s="8">
        <v>2015</v>
      </c>
      <c r="B325" s="8" t="s">
        <v>32</v>
      </c>
      <c r="C325" s="8" t="s">
        <v>33</v>
      </c>
      <c r="D325" s="8">
        <v>8266</v>
      </c>
      <c r="E325" s="8" t="s">
        <v>58</v>
      </c>
      <c r="F325" s="8">
        <v>7</v>
      </c>
      <c r="G325" s="8" t="s">
        <v>39</v>
      </c>
      <c r="H325" s="9">
        <v>70557058</v>
      </c>
      <c r="I325" s="8"/>
    </row>
    <row r="326" spans="1:9" x14ac:dyDescent="0.25">
      <c r="A326" s="8">
        <v>2015</v>
      </c>
      <c r="B326" s="8" t="s">
        <v>32</v>
      </c>
      <c r="C326" s="8" t="s">
        <v>33</v>
      </c>
      <c r="D326" s="8">
        <v>8267</v>
      </c>
      <c r="E326" s="8" t="s">
        <v>59</v>
      </c>
      <c r="F326" s="8">
        <v>1</v>
      </c>
      <c r="G326" s="8" t="s">
        <v>35</v>
      </c>
      <c r="H326" s="9">
        <v>486117</v>
      </c>
      <c r="I326" s="8"/>
    </row>
    <row r="327" spans="1:9" x14ac:dyDescent="0.25">
      <c r="A327" s="8">
        <v>2015</v>
      </c>
      <c r="B327" s="8" t="s">
        <v>32</v>
      </c>
      <c r="C327" s="8" t="s">
        <v>33</v>
      </c>
      <c r="D327" s="8">
        <v>8267</v>
      </c>
      <c r="E327" s="8" t="s">
        <v>59</v>
      </c>
      <c r="F327" s="8">
        <v>3</v>
      </c>
      <c r="G327" s="8" t="s">
        <v>36</v>
      </c>
      <c r="H327" s="9">
        <v>30793936</v>
      </c>
      <c r="I327" s="8"/>
    </row>
    <row r="328" spans="1:9" x14ac:dyDescent="0.25">
      <c r="A328" s="8">
        <v>2015</v>
      </c>
      <c r="B328" s="8" t="s">
        <v>32</v>
      </c>
      <c r="C328" s="8" t="s">
        <v>33</v>
      </c>
      <c r="D328" s="8">
        <v>8267</v>
      </c>
      <c r="E328" s="8" t="s">
        <v>59</v>
      </c>
      <c r="F328" s="8">
        <v>4</v>
      </c>
      <c r="G328" s="8" t="s">
        <v>37</v>
      </c>
      <c r="H328" s="9">
        <v>234855</v>
      </c>
      <c r="I328" s="8"/>
    </row>
    <row r="329" spans="1:9" x14ac:dyDescent="0.25">
      <c r="A329" s="8">
        <v>2015</v>
      </c>
      <c r="B329" s="8" t="s">
        <v>32</v>
      </c>
      <c r="C329" s="8" t="s">
        <v>33</v>
      </c>
      <c r="D329" s="8">
        <v>8267</v>
      </c>
      <c r="E329" s="8" t="s">
        <v>59</v>
      </c>
      <c r="F329" s="8">
        <v>6</v>
      </c>
      <c r="G329" s="8" t="s">
        <v>38</v>
      </c>
      <c r="H329" s="9">
        <v>10650491</v>
      </c>
      <c r="I329" s="8"/>
    </row>
    <row r="330" spans="1:9" x14ac:dyDescent="0.25">
      <c r="A330" s="8">
        <v>2015</v>
      </c>
      <c r="B330" s="8" t="s">
        <v>32</v>
      </c>
      <c r="C330" s="8" t="s">
        <v>33</v>
      </c>
      <c r="D330" s="8">
        <v>8267</v>
      </c>
      <c r="E330" s="8" t="s">
        <v>59</v>
      </c>
      <c r="F330" s="8">
        <v>7</v>
      </c>
      <c r="G330" s="8" t="s">
        <v>39</v>
      </c>
      <c r="H330" s="9">
        <v>10491839</v>
      </c>
      <c r="I330" s="8"/>
    </row>
    <row r="331" spans="1:9" x14ac:dyDescent="0.25">
      <c r="A331" s="8">
        <v>2015</v>
      </c>
      <c r="B331" s="8" t="s">
        <v>32</v>
      </c>
      <c r="C331" s="8" t="s">
        <v>33</v>
      </c>
      <c r="D331" s="8">
        <v>8279</v>
      </c>
      <c r="E331" s="8" t="s">
        <v>60</v>
      </c>
      <c r="F331" s="8">
        <v>1</v>
      </c>
      <c r="G331" s="8" t="s">
        <v>35</v>
      </c>
      <c r="H331" s="9">
        <v>2215497</v>
      </c>
      <c r="I331" s="8"/>
    </row>
    <row r="332" spans="1:9" x14ac:dyDescent="0.25">
      <c r="A332" s="8">
        <v>2015</v>
      </c>
      <c r="B332" s="8" t="s">
        <v>32</v>
      </c>
      <c r="C332" s="8" t="s">
        <v>33</v>
      </c>
      <c r="D332" s="8">
        <v>8279</v>
      </c>
      <c r="E332" s="8" t="s">
        <v>60</v>
      </c>
      <c r="F332" s="8">
        <v>3</v>
      </c>
      <c r="G332" s="8" t="s">
        <v>36</v>
      </c>
      <c r="H332" s="9">
        <v>120252024</v>
      </c>
      <c r="I332" s="8" t="s">
        <v>41</v>
      </c>
    </row>
    <row r="333" spans="1:9" x14ac:dyDescent="0.25">
      <c r="A333" s="8">
        <v>2015</v>
      </c>
      <c r="B333" s="8" t="s">
        <v>32</v>
      </c>
      <c r="C333" s="8" t="s">
        <v>33</v>
      </c>
      <c r="D333" s="8">
        <v>8279</v>
      </c>
      <c r="E333" s="8" t="s">
        <v>60</v>
      </c>
      <c r="F333" s="8">
        <v>4</v>
      </c>
      <c r="G333" s="8" t="s">
        <v>37</v>
      </c>
      <c r="H333" s="9">
        <v>1849275</v>
      </c>
      <c r="I333" s="8"/>
    </row>
    <row r="334" spans="1:9" x14ac:dyDescent="0.25">
      <c r="A334" s="8">
        <v>2015</v>
      </c>
      <c r="B334" s="8" t="s">
        <v>32</v>
      </c>
      <c r="C334" s="8" t="s">
        <v>33</v>
      </c>
      <c r="D334" s="8">
        <v>8279</v>
      </c>
      <c r="E334" s="8" t="s">
        <v>60</v>
      </c>
      <c r="F334" s="8">
        <v>5</v>
      </c>
      <c r="G334" s="8" t="s">
        <v>46</v>
      </c>
      <c r="H334" s="8"/>
      <c r="I334" s="8" t="s">
        <v>43</v>
      </c>
    </row>
    <row r="335" spans="1:9" x14ac:dyDescent="0.25">
      <c r="A335" s="8">
        <v>2015</v>
      </c>
      <c r="B335" s="8" t="s">
        <v>32</v>
      </c>
      <c r="C335" s="8" t="s">
        <v>33</v>
      </c>
      <c r="D335" s="8">
        <v>8279</v>
      </c>
      <c r="E335" s="8" t="s">
        <v>60</v>
      </c>
      <c r="F335" s="8">
        <v>6</v>
      </c>
      <c r="G335" s="8" t="s">
        <v>38</v>
      </c>
      <c r="H335" s="9">
        <v>289935829</v>
      </c>
      <c r="I335" s="8"/>
    </row>
    <row r="336" spans="1:9" x14ac:dyDescent="0.25">
      <c r="A336" s="8">
        <v>2015</v>
      </c>
      <c r="B336" s="8" t="s">
        <v>32</v>
      </c>
      <c r="C336" s="8" t="s">
        <v>33</v>
      </c>
      <c r="D336" s="8">
        <v>8279</v>
      </c>
      <c r="E336" s="8" t="s">
        <v>60</v>
      </c>
      <c r="F336" s="8">
        <v>7</v>
      </c>
      <c r="G336" s="8" t="s">
        <v>39</v>
      </c>
      <c r="H336" s="9">
        <v>236500672</v>
      </c>
      <c r="I336" s="8"/>
    </row>
    <row r="337" spans="1:9" x14ac:dyDescent="0.25">
      <c r="A337" s="8">
        <v>2015</v>
      </c>
      <c r="B337" s="8" t="s">
        <v>32</v>
      </c>
      <c r="C337" s="8" t="s">
        <v>33</v>
      </c>
      <c r="D337" s="8">
        <v>8290</v>
      </c>
      <c r="E337" s="8" t="s">
        <v>61</v>
      </c>
      <c r="F337" s="8">
        <v>1</v>
      </c>
      <c r="G337" s="8" t="s">
        <v>35</v>
      </c>
      <c r="H337" s="9">
        <v>76093</v>
      </c>
      <c r="I337" s="8"/>
    </row>
    <row r="338" spans="1:9" x14ac:dyDescent="0.25">
      <c r="A338" s="8">
        <v>2015</v>
      </c>
      <c r="B338" s="8" t="s">
        <v>32</v>
      </c>
      <c r="C338" s="8" t="s">
        <v>33</v>
      </c>
      <c r="D338" s="8">
        <v>8290</v>
      </c>
      <c r="E338" s="8" t="s">
        <v>61</v>
      </c>
      <c r="F338" s="8">
        <v>3</v>
      </c>
      <c r="G338" s="8" t="s">
        <v>36</v>
      </c>
      <c r="H338" s="8"/>
      <c r="I338" s="8" t="s">
        <v>43</v>
      </c>
    </row>
    <row r="339" spans="1:9" x14ac:dyDescent="0.25">
      <c r="A339" s="8">
        <v>2015</v>
      </c>
      <c r="B339" s="8" t="s">
        <v>32</v>
      </c>
      <c r="C339" s="8" t="s">
        <v>33</v>
      </c>
      <c r="D339" s="8">
        <v>8290</v>
      </c>
      <c r="E339" s="8" t="s">
        <v>61</v>
      </c>
      <c r="F339" s="8">
        <v>4</v>
      </c>
      <c r="G339" s="8" t="s">
        <v>37</v>
      </c>
      <c r="H339" s="9">
        <v>46700</v>
      </c>
      <c r="I339" s="8"/>
    </row>
    <row r="340" spans="1:9" x14ac:dyDescent="0.25">
      <c r="A340" s="8">
        <v>2015</v>
      </c>
      <c r="B340" s="8" t="s">
        <v>32</v>
      </c>
      <c r="C340" s="8" t="s">
        <v>33</v>
      </c>
      <c r="D340" s="8">
        <v>8290</v>
      </c>
      <c r="E340" s="8" t="s">
        <v>61</v>
      </c>
      <c r="F340" s="8">
        <v>6</v>
      </c>
      <c r="G340" s="8" t="s">
        <v>38</v>
      </c>
      <c r="H340" s="9">
        <v>1263699</v>
      </c>
      <c r="I340" s="8"/>
    </row>
    <row r="341" spans="1:9" x14ac:dyDescent="0.25">
      <c r="A341" s="8">
        <v>2015</v>
      </c>
      <c r="B341" s="8" t="s">
        <v>32</v>
      </c>
      <c r="C341" s="8" t="s">
        <v>33</v>
      </c>
      <c r="D341" s="8">
        <v>8290</v>
      </c>
      <c r="E341" s="8" t="s">
        <v>61</v>
      </c>
      <c r="F341" s="8">
        <v>7</v>
      </c>
      <c r="G341" s="8" t="s">
        <v>39</v>
      </c>
      <c r="H341" s="9">
        <v>2808531</v>
      </c>
      <c r="I341" s="8"/>
    </row>
    <row r="342" spans="1:9" x14ac:dyDescent="0.25">
      <c r="A342" s="8">
        <v>2015</v>
      </c>
      <c r="B342" s="8" t="s">
        <v>32</v>
      </c>
      <c r="C342" s="8" t="s">
        <v>33</v>
      </c>
      <c r="D342" s="8">
        <v>8291</v>
      </c>
      <c r="E342" s="8" t="s">
        <v>62</v>
      </c>
      <c r="F342" s="8">
        <v>1</v>
      </c>
      <c r="G342" s="8" t="s">
        <v>35</v>
      </c>
      <c r="H342" s="9">
        <v>3086</v>
      </c>
      <c r="I342" s="8"/>
    </row>
    <row r="343" spans="1:9" x14ac:dyDescent="0.25">
      <c r="A343" s="8">
        <v>2015</v>
      </c>
      <c r="B343" s="8" t="s">
        <v>32</v>
      </c>
      <c r="C343" s="8" t="s">
        <v>33</v>
      </c>
      <c r="D343" s="8">
        <v>8291</v>
      </c>
      <c r="E343" s="8" t="s">
        <v>62</v>
      </c>
      <c r="F343" s="8">
        <v>3</v>
      </c>
      <c r="G343" s="8" t="s">
        <v>36</v>
      </c>
      <c r="H343" s="9">
        <v>12789998</v>
      </c>
      <c r="I343" s="8"/>
    </row>
    <row r="344" spans="1:9" x14ac:dyDescent="0.25">
      <c r="A344" s="8">
        <v>2015</v>
      </c>
      <c r="B344" s="8" t="s">
        <v>32</v>
      </c>
      <c r="C344" s="8" t="s">
        <v>33</v>
      </c>
      <c r="D344" s="8">
        <v>8291</v>
      </c>
      <c r="E344" s="8" t="s">
        <v>62</v>
      </c>
      <c r="F344" s="8">
        <v>4</v>
      </c>
      <c r="G344" s="8" t="s">
        <v>37</v>
      </c>
      <c r="H344" s="9">
        <v>141218</v>
      </c>
      <c r="I344" s="8"/>
    </row>
    <row r="345" spans="1:9" x14ac:dyDescent="0.25">
      <c r="A345" s="8">
        <v>2015</v>
      </c>
      <c r="B345" s="8" t="s">
        <v>32</v>
      </c>
      <c r="C345" s="8" t="s">
        <v>33</v>
      </c>
      <c r="D345" s="8">
        <v>8291</v>
      </c>
      <c r="E345" s="8" t="s">
        <v>62</v>
      </c>
      <c r="F345" s="8">
        <v>5</v>
      </c>
      <c r="G345" s="8" t="s">
        <v>46</v>
      </c>
      <c r="H345" s="8"/>
      <c r="I345" s="8" t="s">
        <v>43</v>
      </c>
    </row>
    <row r="346" spans="1:9" x14ac:dyDescent="0.25">
      <c r="A346" s="8">
        <v>2015</v>
      </c>
      <c r="B346" s="8" t="s">
        <v>32</v>
      </c>
      <c r="C346" s="8" t="s">
        <v>33</v>
      </c>
      <c r="D346" s="8">
        <v>8291</v>
      </c>
      <c r="E346" s="8" t="s">
        <v>62</v>
      </c>
      <c r="F346" s="8">
        <v>6</v>
      </c>
      <c r="G346" s="8" t="s">
        <v>38</v>
      </c>
      <c r="H346" s="9">
        <v>11310698</v>
      </c>
      <c r="I346" s="8"/>
    </row>
    <row r="347" spans="1:9" x14ac:dyDescent="0.25">
      <c r="A347" s="8">
        <v>2015</v>
      </c>
      <c r="B347" s="8" t="s">
        <v>32</v>
      </c>
      <c r="C347" s="8" t="s">
        <v>33</v>
      </c>
      <c r="D347" s="8">
        <v>8291</v>
      </c>
      <c r="E347" s="8" t="s">
        <v>62</v>
      </c>
      <c r="F347" s="8">
        <v>7</v>
      </c>
      <c r="G347" s="8" t="s">
        <v>39</v>
      </c>
      <c r="H347" s="9">
        <v>8120359</v>
      </c>
      <c r="I347" s="8"/>
    </row>
    <row r="348" spans="1:9" x14ac:dyDescent="0.25">
      <c r="A348" s="8">
        <v>2015</v>
      </c>
      <c r="B348" s="8" t="s">
        <v>32</v>
      </c>
      <c r="C348" s="8" t="s">
        <v>33</v>
      </c>
      <c r="D348" s="8">
        <v>8300</v>
      </c>
      <c r="E348" s="8" t="s">
        <v>63</v>
      </c>
      <c r="F348" s="8">
        <v>1</v>
      </c>
      <c r="G348" s="8" t="s">
        <v>35</v>
      </c>
      <c r="H348" s="9">
        <v>23828</v>
      </c>
      <c r="I348" s="8"/>
    </row>
    <row r="349" spans="1:9" x14ac:dyDescent="0.25">
      <c r="A349" s="8">
        <v>2015</v>
      </c>
      <c r="B349" s="8" t="s">
        <v>32</v>
      </c>
      <c r="C349" s="8" t="s">
        <v>33</v>
      </c>
      <c r="D349" s="8">
        <v>8300</v>
      </c>
      <c r="E349" s="8" t="s">
        <v>63</v>
      </c>
      <c r="F349" s="8">
        <v>3</v>
      </c>
      <c r="G349" s="8" t="s">
        <v>36</v>
      </c>
      <c r="H349" s="9">
        <v>23121818</v>
      </c>
      <c r="I349" s="8"/>
    </row>
    <row r="350" spans="1:9" x14ac:dyDescent="0.25">
      <c r="A350" s="8">
        <v>2015</v>
      </c>
      <c r="B350" s="8" t="s">
        <v>32</v>
      </c>
      <c r="C350" s="8" t="s">
        <v>33</v>
      </c>
      <c r="D350" s="8">
        <v>8300</v>
      </c>
      <c r="E350" s="8" t="s">
        <v>63</v>
      </c>
      <c r="F350" s="8">
        <v>4</v>
      </c>
      <c r="G350" s="8" t="s">
        <v>37</v>
      </c>
      <c r="H350" s="9">
        <v>191744</v>
      </c>
      <c r="I350" s="8"/>
    </row>
    <row r="351" spans="1:9" x14ac:dyDescent="0.25">
      <c r="A351" s="8">
        <v>2015</v>
      </c>
      <c r="B351" s="8" t="s">
        <v>32</v>
      </c>
      <c r="C351" s="8" t="s">
        <v>33</v>
      </c>
      <c r="D351" s="8">
        <v>8300</v>
      </c>
      <c r="E351" s="8" t="s">
        <v>63</v>
      </c>
      <c r="F351" s="8">
        <v>6</v>
      </c>
      <c r="G351" s="8" t="s">
        <v>38</v>
      </c>
      <c r="H351" s="9">
        <v>9391659</v>
      </c>
      <c r="I351" s="8"/>
    </row>
    <row r="352" spans="1:9" x14ac:dyDescent="0.25">
      <c r="A352" s="8">
        <v>2015</v>
      </c>
      <c r="B352" s="8" t="s">
        <v>32</v>
      </c>
      <c r="C352" s="8" t="s">
        <v>33</v>
      </c>
      <c r="D352" s="8">
        <v>8300</v>
      </c>
      <c r="E352" s="8" t="s">
        <v>63</v>
      </c>
      <c r="F352" s="8">
        <v>7</v>
      </c>
      <c r="G352" s="8" t="s">
        <v>39</v>
      </c>
      <c r="H352" s="9">
        <v>9736372</v>
      </c>
      <c r="I352" s="8"/>
    </row>
    <row r="353" spans="1:9" x14ac:dyDescent="0.25">
      <c r="A353" s="8">
        <v>2015</v>
      </c>
      <c r="B353" s="8" t="s">
        <v>32</v>
      </c>
      <c r="C353" s="8" t="s">
        <v>33</v>
      </c>
      <c r="D353" s="8">
        <v>8904</v>
      </c>
      <c r="E353" s="8" t="s">
        <v>64</v>
      </c>
      <c r="F353" s="8">
        <v>3</v>
      </c>
      <c r="G353" s="8" t="s">
        <v>36</v>
      </c>
      <c r="H353" s="9">
        <v>52584</v>
      </c>
      <c r="I353" s="8"/>
    </row>
    <row r="354" spans="1:9" x14ac:dyDescent="0.25">
      <c r="A354" s="8">
        <v>2015</v>
      </c>
      <c r="B354" s="8" t="s">
        <v>32</v>
      </c>
      <c r="C354" s="8" t="s">
        <v>33</v>
      </c>
      <c r="D354" s="8">
        <v>8904</v>
      </c>
      <c r="E354" s="8" t="s">
        <v>64</v>
      </c>
      <c r="F354" s="8">
        <v>6</v>
      </c>
      <c r="G354" s="8" t="s">
        <v>38</v>
      </c>
      <c r="H354" s="9">
        <v>6484908</v>
      </c>
      <c r="I354" s="8"/>
    </row>
    <row r="355" spans="1:9" x14ac:dyDescent="0.25">
      <c r="A355" s="8">
        <v>2015</v>
      </c>
      <c r="B355" s="8" t="s">
        <v>32</v>
      </c>
      <c r="C355" s="8" t="s">
        <v>33</v>
      </c>
      <c r="D355" s="8">
        <v>8904</v>
      </c>
      <c r="E355" s="8" t="s">
        <v>64</v>
      </c>
      <c r="F355" s="8">
        <v>7</v>
      </c>
      <c r="G355" s="8" t="s">
        <v>39</v>
      </c>
      <c r="H355" s="9">
        <v>12947714</v>
      </c>
      <c r="I355" s="8"/>
    </row>
    <row r="356" spans="1:9" x14ac:dyDescent="0.25">
      <c r="A356" s="8">
        <v>2016</v>
      </c>
      <c r="B356" s="8" t="s">
        <v>32</v>
      </c>
      <c r="C356" s="8" t="s">
        <v>33</v>
      </c>
      <c r="D356" s="8">
        <v>8051</v>
      </c>
      <c r="E356" s="8" t="s">
        <v>34</v>
      </c>
      <c r="F356" s="8">
        <v>1</v>
      </c>
      <c r="G356" s="8" t="s">
        <v>35</v>
      </c>
      <c r="H356" s="9">
        <v>150081</v>
      </c>
      <c r="I356" s="8"/>
    </row>
    <row r="357" spans="1:9" x14ac:dyDescent="0.25">
      <c r="A357" s="8">
        <v>2016</v>
      </c>
      <c r="B357" s="8" t="s">
        <v>32</v>
      </c>
      <c r="C357" s="8" t="s">
        <v>33</v>
      </c>
      <c r="D357" s="8">
        <v>8051</v>
      </c>
      <c r="E357" s="8" t="s">
        <v>34</v>
      </c>
      <c r="F357" s="8">
        <v>3</v>
      </c>
      <c r="G357" s="8" t="s">
        <v>36</v>
      </c>
      <c r="H357" s="9">
        <v>95176759</v>
      </c>
      <c r="I357" s="8"/>
    </row>
    <row r="358" spans="1:9" x14ac:dyDescent="0.25">
      <c r="A358" s="8">
        <v>2016</v>
      </c>
      <c r="B358" s="8" t="s">
        <v>32</v>
      </c>
      <c r="C358" s="8" t="s">
        <v>33</v>
      </c>
      <c r="D358" s="8">
        <v>8051</v>
      </c>
      <c r="E358" s="8" t="s">
        <v>34</v>
      </c>
      <c r="F358" s="8">
        <v>4</v>
      </c>
      <c r="G358" s="8" t="s">
        <v>37</v>
      </c>
      <c r="H358" s="9">
        <v>388243</v>
      </c>
      <c r="I358" s="8"/>
    </row>
    <row r="359" spans="1:9" x14ac:dyDescent="0.25">
      <c r="A359" s="8">
        <v>2016</v>
      </c>
      <c r="B359" s="8" t="s">
        <v>32</v>
      </c>
      <c r="C359" s="8" t="s">
        <v>33</v>
      </c>
      <c r="D359" s="8">
        <v>8051</v>
      </c>
      <c r="E359" s="8" t="s">
        <v>34</v>
      </c>
      <c r="F359" s="8">
        <v>6</v>
      </c>
      <c r="G359" s="8" t="s">
        <v>38</v>
      </c>
      <c r="H359" s="9">
        <v>29259746</v>
      </c>
      <c r="I359" s="8"/>
    </row>
    <row r="360" spans="1:9" x14ac:dyDescent="0.25">
      <c r="A360" s="8">
        <v>2016</v>
      </c>
      <c r="B360" s="8" t="s">
        <v>32</v>
      </c>
      <c r="C360" s="8" t="s">
        <v>33</v>
      </c>
      <c r="D360" s="8">
        <v>8051</v>
      </c>
      <c r="E360" s="8" t="s">
        <v>34</v>
      </c>
      <c r="F360" s="8">
        <v>7</v>
      </c>
      <c r="G360" s="8" t="s">
        <v>39</v>
      </c>
      <c r="H360" s="9">
        <v>29034914</v>
      </c>
      <c r="I360" s="8"/>
    </row>
    <row r="361" spans="1:9" x14ac:dyDescent="0.25">
      <c r="A361" s="8">
        <v>2016</v>
      </c>
      <c r="B361" s="8" t="s">
        <v>32</v>
      </c>
      <c r="C361" s="8" t="s">
        <v>33</v>
      </c>
      <c r="D361" s="8">
        <v>8054</v>
      </c>
      <c r="E361" s="8" t="s">
        <v>40</v>
      </c>
      <c r="F361" s="8">
        <v>1</v>
      </c>
      <c r="G361" s="8" t="s">
        <v>35</v>
      </c>
      <c r="H361" s="9">
        <v>234296</v>
      </c>
      <c r="I361" s="8"/>
    </row>
    <row r="362" spans="1:9" x14ac:dyDescent="0.25">
      <c r="A362" s="8">
        <v>2016</v>
      </c>
      <c r="B362" s="8" t="s">
        <v>32</v>
      </c>
      <c r="C362" s="8" t="s">
        <v>33</v>
      </c>
      <c r="D362" s="8">
        <v>8054</v>
      </c>
      <c r="E362" s="8" t="s">
        <v>40</v>
      </c>
      <c r="F362" s="8">
        <v>3</v>
      </c>
      <c r="G362" s="8" t="s">
        <v>36</v>
      </c>
      <c r="H362" s="9">
        <v>1540242774</v>
      </c>
      <c r="I362" s="8" t="s">
        <v>41</v>
      </c>
    </row>
    <row r="363" spans="1:9" x14ac:dyDescent="0.25">
      <c r="A363" s="8">
        <v>2016</v>
      </c>
      <c r="B363" s="8" t="s">
        <v>32</v>
      </c>
      <c r="C363" s="8" t="s">
        <v>33</v>
      </c>
      <c r="D363" s="8">
        <v>8054</v>
      </c>
      <c r="E363" s="8" t="s">
        <v>40</v>
      </c>
      <c r="F363" s="8">
        <v>4</v>
      </c>
      <c r="G363" s="8" t="s">
        <v>37</v>
      </c>
      <c r="H363" s="9">
        <v>335752</v>
      </c>
      <c r="I363" s="8"/>
    </row>
    <row r="364" spans="1:9" x14ac:dyDescent="0.25">
      <c r="A364" s="8">
        <v>2016</v>
      </c>
      <c r="B364" s="8" t="s">
        <v>32</v>
      </c>
      <c r="C364" s="8" t="s">
        <v>33</v>
      </c>
      <c r="D364" s="8">
        <v>8054</v>
      </c>
      <c r="E364" s="8" t="s">
        <v>40</v>
      </c>
      <c r="F364" s="8">
        <v>6</v>
      </c>
      <c r="G364" s="8" t="s">
        <v>38</v>
      </c>
      <c r="H364" s="9">
        <v>33349270</v>
      </c>
      <c r="I364" s="8"/>
    </row>
    <row r="365" spans="1:9" x14ac:dyDescent="0.25">
      <c r="A365" s="8">
        <v>2016</v>
      </c>
      <c r="B365" s="8" t="s">
        <v>32</v>
      </c>
      <c r="C365" s="8" t="s">
        <v>33</v>
      </c>
      <c r="D365" s="8">
        <v>8054</v>
      </c>
      <c r="E365" s="8" t="s">
        <v>40</v>
      </c>
      <c r="F365" s="8">
        <v>7</v>
      </c>
      <c r="G365" s="8" t="s">
        <v>39</v>
      </c>
      <c r="H365" s="9">
        <v>14706955</v>
      </c>
      <c r="I365" s="8"/>
    </row>
    <row r="366" spans="1:9" x14ac:dyDescent="0.25">
      <c r="A366" s="8">
        <v>2016</v>
      </c>
      <c r="B366" s="8" t="s">
        <v>32</v>
      </c>
      <c r="C366" s="8" t="s">
        <v>33</v>
      </c>
      <c r="D366" s="8">
        <v>8087</v>
      </c>
      <c r="E366" s="8" t="s">
        <v>42</v>
      </c>
      <c r="F366" s="8">
        <v>1</v>
      </c>
      <c r="G366" s="8" t="s">
        <v>35</v>
      </c>
      <c r="H366" s="8"/>
      <c r="I366" s="8" t="s">
        <v>43</v>
      </c>
    </row>
    <row r="367" spans="1:9" x14ac:dyDescent="0.25">
      <c r="A367" s="8">
        <v>2016</v>
      </c>
      <c r="B367" s="8" t="s">
        <v>32</v>
      </c>
      <c r="C367" s="8" t="s">
        <v>33</v>
      </c>
      <c r="D367" s="8">
        <v>8087</v>
      </c>
      <c r="E367" s="8" t="s">
        <v>42</v>
      </c>
      <c r="F367" s="8">
        <v>4</v>
      </c>
      <c r="G367" s="8" t="s">
        <v>37</v>
      </c>
      <c r="H367" s="9">
        <v>65851</v>
      </c>
      <c r="I367" s="8"/>
    </row>
    <row r="368" spans="1:9" x14ac:dyDescent="0.25">
      <c r="A368" s="8">
        <v>2016</v>
      </c>
      <c r="B368" s="8" t="s">
        <v>32</v>
      </c>
      <c r="C368" s="8" t="s">
        <v>33</v>
      </c>
      <c r="D368" s="8">
        <v>8087</v>
      </c>
      <c r="E368" s="8" t="s">
        <v>42</v>
      </c>
      <c r="F368" s="8">
        <v>6</v>
      </c>
      <c r="G368" s="8" t="s">
        <v>38</v>
      </c>
      <c r="H368" s="9">
        <v>26565</v>
      </c>
      <c r="I368" s="8"/>
    </row>
    <row r="369" spans="1:9" x14ac:dyDescent="0.25">
      <c r="A369" s="8">
        <v>2016</v>
      </c>
      <c r="B369" s="8" t="s">
        <v>32</v>
      </c>
      <c r="C369" s="8" t="s">
        <v>33</v>
      </c>
      <c r="D369" s="8">
        <v>8087</v>
      </c>
      <c r="E369" s="8" t="s">
        <v>42</v>
      </c>
      <c r="F369" s="8">
        <v>7</v>
      </c>
      <c r="G369" s="8" t="s">
        <v>39</v>
      </c>
      <c r="H369" s="9">
        <v>414590</v>
      </c>
      <c r="I369" s="8"/>
    </row>
    <row r="370" spans="1:9" x14ac:dyDescent="0.25">
      <c r="A370" s="8">
        <v>2016</v>
      </c>
      <c r="B370" s="8" t="s">
        <v>32</v>
      </c>
      <c r="C370" s="8" t="s">
        <v>33</v>
      </c>
      <c r="D370" s="8">
        <v>8120</v>
      </c>
      <c r="E370" s="8" t="s">
        <v>44</v>
      </c>
      <c r="F370" s="8">
        <v>1</v>
      </c>
      <c r="G370" s="8" t="s">
        <v>35</v>
      </c>
      <c r="H370" s="9">
        <v>29068</v>
      </c>
      <c r="I370" s="8"/>
    </row>
    <row r="371" spans="1:9" x14ac:dyDescent="0.25">
      <c r="A371" s="8">
        <v>2016</v>
      </c>
      <c r="B371" s="8" t="s">
        <v>32</v>
      </c>
      <c r="C371" s="8" t="s">
        <v>33</v>
      </c>
      <c r="D371" s="8">
        <v>8120</v>
      </c>
      <c r="E371" s="8" t="s">
        <v>44</v>
      </c>
      <c r="F371" s="8">
        <v>3</v>
      </c>
      <c r="G371" s="8" t="s">
        <v>36</v>
      </c>
      <c r="H371" s="9">
        <v>13909</v>
      </c>
      <c r="I371" s="8"/>
    </row>
    <row r="372" spans="1:9" x14ac:dyDescent="0.25">
      <c r="A372" s="8">
        <v>2016</v>
      </c>
      <c r="B372" s="8" t="s">
        <v>32</v>
      </c>
      <c r="C372" s="8" t="s">
        <v>33</v>
      </c>
      <c r="D372" s="8">
        <v>8120</v>
      </c>
      <c r="E372" s="8" t="s">
        <v>44</v>
      </c>
      <c r="F372" s="8">
        <v>4</v>
      </c>
      <c r="G372" s="8" t="s">
        <v>37</v>
      </c>
      <c r="H372" s="9">
        <v>302554</v>
      </c>
      <c r="I372" s="8"/>
    </row>
    <row r="373" spans="1:9" x14ac:dyDescent="0.25">
      <c r="A373" s="8">
        <v>2016</v>
      </c>
      <c r="B373" s="8" t="s">
        <v>32</v>
      </c>
      <c r="C373" s="8" t="s">
        <v>33</v>
      </c>
      <c r="D373" s="8">
        <v>8120</v>
      </c>
      <c r="E373" s="8" t="s">
        <v>44</v>
      </c>
      <c r="F373" s="8">
        <v>6</v>
      </c>
      <c r="G373" s="8" t="s">
        <v>38</v>
      </c>
      <c r="H373" s="9">
        <v>6748674</v>
      </c>
      <c r="I373" s="8"/>
    </row>
    <row r="374" spans="1:9" x14ac:dyDescent="0.25">
      <c r="A374" s="8">
        <v>2016</v>
      </c>
      <c r="B374" s="8" t="s">
        <v>32</v>
      </c>
      <c r="C374" s="8" t="s">
        <v>33</v>
      </c>
      <c r="D374" s="8">
        <v>8120</v>
      </c>
      <c r="E374" s="8" t="s">
        <v>44</v>
      </c>
      <c r="F374" s="8">
        <v>7</v>
      </c>
      <c r="G374" s="8" t="s">
        <v>39</v>
      </c>
      <c r="H374" s="9">
        <v>17095471</v>
      </c>
      <c r="I374" s="8"/>
    </row>
    <row r="375" spans="1:9" x14ac:dyDescent="0.25">
      <c r="A375" s="8">
        <v>2016</v>
      </c>
      <c r="B375" s="8" t="s">
        <v>32</v>
      </c>
      <c r="C375" s="8" t="s">
        <v>33</v>
      </c>
      <c r="D375" s="8">
        <v>8125</v>
      </c>
      <c r="E375" s="8" t="s">
        <v>45</v>
      </c>
      <c r="F375" s="8">
        <v>1</v>
      </c>
      <c r="G375" s="8" t="s">
        <v>35</v>
      </c>
      <c r="H375" s="9">
        <v>47560</v>
      </c>
      <c r="I375" s="8"/>
    </row>
    <row r="376" spans="1:9" x14ac:dyDescent="0.25">
      <c r="A376" s="8">
        <v>2016</v>
      </c>
      <c r="B376" s="8" t="s">
        <v>32</v>
      </c>
      <c r="C376" s="8" t="s">
        <v>33</v>
      </c>
      <c r="D376" s="8">
        <v>8125</v>
      </c>
      <c r="E376" s="8" t="s">
        <v>45</v>
      </c>
      <c r="F376" s="8">
        <v>3</v>
      </c>
      <c r="G376" s="8" t="s">
        <v>36</v>
      </c>
      <c r="H376" s="9">
        <v>150719300</v>
      </c>
      <c r="I376" s="8" t="s">
        <v>41</v>
      </c>
    </row>
    <row r="377" spans="1:9" x14ac:dyDescent="0.25">
      <c r="A377" s="8">
        <v>2016</v>
      </c>
      <c r="B377" s="8" t="s">
        <v>32</v>
      </c>
      <c r="C377" s="8" t="s">
        <v>33</v>
      </c>
      <c r="D377" s="8">
        <v>8125</v>
      </c>
      <c r="E377" s="8" t="s">
        <v>45</v>
      </c>
      <c r="F377" s="8">
        <v>4</v>
      </c>
      <c r="G377" s="8" t="s">
        <v>37</v>
      </c>
      <c r="H377" s="9">
        <v>730209</v>
      </c>
      <c r="I377" s="8"/>
    </row>
    <row r="378" spans="1:9" x14ac:dyDescent="0.25">
      <c r="A378" s="8">
        <v>2016</v>
      </c>
      <c r="B378" s="8" t="s">
        <v>32</v>
      </c>
      <c r="C378" s="8" t="s">
        <v>33</v>
      </c>
      <c r="D378" s="8">
        <v>8125</v>
      </c>
      <c r="E378" s="8" t="s">
        <v>45</v>
      </c>
      <c r="F378" s="8">
        <v>5</v>
      </c>
      <c r="G378" s="8" t="s">
        <v>46</v>
      </c>
      <c r="H378" s="8"/>
      <c r="I378" s="8" t="s">
        <v>43</v>
      </c>
    </row>
    <row r="379" spans="1:9" x14ac:dyDescent="0.25">
      <c r="A379" s="8">
        <v>2016</v>
      </c>
      <c r="B379" s="8" t="s">
        <v>32</v>
      </c>
      <c r="C379" s="8" t="s">
        <v>33</v>
      </c>
      <c r="D379" s="8">
        <v>8125</v>
      </c>
      <c r="E379" s="8" t="s">
        <v>45</v>
      </c>
      <c r="F379" s="8">
        <v>6</v>
      </c>
      <c r="G379" s="8" t="s">
        <v>38</v>
      </c>
      <c r="H379" s="9">
        <v>85909813</v>
      </c>
      <c r="I379" s="8"/>
    </row>
    <row r="380" spans="1:9" x14ac:dyDescent="0.25">
      <c r="A380" s="8">
        <v>2016</v>
      </c>
      <c r="B380" s="8" t="s">
        <v>32</v>
      </c>
      <c r="C380" s="8" t="s">
        <v>33</v>
      </c>
      <c r="D380" s="8">
        <v>8125</v>
      </c>
      <c r="E380" s="8" t="s">
        <v>45</v>
      </c>
      <c r="F380" s="8">
        <v>7</v>
      </c>
      <c r="G380" s="8" t="s">
        <v>39</v>
      </c>
      <c r="H380" s="9">
        <v>36312572</v>
      </c>
      <c r="I380" s="8"/>
    </row>
    <row r="381" spans="1:9" x14ac:dyDescent="0.25">
      <c r="A381" s="8">
        <v>2016</v>
      </c>
      <c r="B381" s="8" t="s">
        <v>32</v>
      </c>
      <c r="C381" s="8" t="s">
        <v>33</v>
      </c>
      <c r="D381" s="8">
        <v>8156</v>
      </c>
      <c r="E381" s="8" t="s">
        <v>47</v>
      </c>
      <c r="F381" s="8">
        <v>1</v>
      </c>
      <c r="G381" s="8" t="s">
        <v>35</v>
      </c>
      <c r="H381" s="9">
        <v>104180</v>
      </c>
      <c r="I381" s="8"/>
    </row>
    <row r="382" spans="1:9" x14ac:dyDescent="0.25">
      <c r="A382" s="8">
        <v>2016</v>
      </c>
      <c r="B382" s="8" t="s">
        <v>32</v>
      </c>
      <c r="C382" s="8" t="s">
        <v>33</v>
      </c>
      <c r="D382" s="8">
        <v>8156</v>
      </c>
      <c r="E382" s="8" t="s">
        <v>47</v>
      </c>
      <c r="F382" s="8">
        <v>3</v>
      </c>
      <c r="G382" s="8" t="s">
        <v>36</v>
      </c>
      <c r="H382" s="9">
        <v>82560730</v>
      </c>
      <c r="I382" s="8"/>
    </row>
    <row r="383" spans="1:9" x14ac:dyDescent="0.25">
      <c r="A383" s="8">
        <v>2016</v>
      </c>
      <c r="B383" s="8" t="s">
        <v>32</v>
      </c>
      <c r="C383" s="8" t="s">
        <v>33</v>
      </c>
      <c r="D383" s="8">
        <v>8156</v>
      </c>
      <c r="E383" s="8" t="s">
        <v>47</v>
      </c>
      <c r="F383" s="8">
        <v>4</v>
      </c>
      <c r="G383" s="8" t="s">
        <v>37</v>
      </c>
      <c r="H383" s="9">
        <v>309415</v>
      </c>
      <c r="I383" s="8"/>
    </row>
    <row r="384" spans="1:9" x14ac:dyDescent="0.25">
      <c r="A384" s="8">
        <v>2016</v>
      </c>
      <c r="B384" s="8" t="s">
        <v>32</v>
      </c>
      <c r="C384" s="8" t="s">
        <v>33</v>
      </c>
      <c r="D384" s="8">
        <v>8156</v>
      </c>
      <c r="E384" s="8" t="s">
        <v>47</v>
      </c>
      <c r="F384" s="8">
        <v>6</v>
      </c>
      <c r="G384" s="8" t="s">
        <v>38</v>
      </c>
      <c r="H384" s="9">
        <v>40301303</v>
      </c>
      <c r="I384" s="8"/>
    </row>
    <row r="385" spans="1:9" x14ac:dyDescent="0.25">
      <c r="A385" s="8">
        <v>2016</v>
      </c>
      <c r="B385" s="8" t="s">
        <v>32</v>
      </c>
      <c r="C385" s="8" t="s">
        <v>33</v>
      </c>
      <c r="D385" s="8">
        <v>8156</v>
      </c>
      <c r="E385" s="8" t="s">
        <v>47</v>
      </c>
      <c r="F385" s="8">
        <v>7</v>
      </c>
      <c r="G385" s="8" t="s">
        <v>39</v>
      </c>
      <c r="H385" s="9">
        <v>18893848</v>
      </c>
      <c r="I385" s="8"/>
    </row>
    <row r="386" spans="1:9" x14ac:dyDescent="0.25">
      <c r="A386" s="8">
        <v>2016</v>
      </c>
      <c r="B386" s="8" t="s">
        <v>32</v>
      </c>
      <c r="C386" s="8" t="s">
        <v>33</v>
      </c>
      <c r="D386" s="8">
        <v>8167</v>
      </c>
      <c r="E386" s="8" t="s">
        <v>48</v>
      </c>
      <c r="F386" s="8">
        <v>1</v>
      </c>
      <c r="G386" s="8" t="s">
        <v>35</v>
      </c>
      <c r="H386" s="9">
        <v>328611</v>
      </c>
      <c r="I386" s="8"/>
    </row>
    <row r="387" spans="1:9" x14ac:dyDescent="0.25">
      <c r="A387" s="8">
        <v>2016</v>
      </c>
      <c r="B387" s="8" t="s">
        <v>32</v>
      </c>
      <c r="C387" s="8" t="s">
        <v>33</v>
      </c>
      <c r="D387" s="8">
        <v>8167</v>
      </c>
      <c r="E387" s="8" t="s">
        <v>48</v>
      </c>
      <c r="F387" s="8">
        <v>3</v>
      </c>
      <c r="G387" s="8" t="s">
        <v>36</v>
      </c>
      <c r="H387" s="9">
        <v>113767000</v>
      </c>
      <c r="I387" s="8"/>
    </row>
    <row r="388" spans="1:9" x14ac:dyDescent="0.25">
      <c r="A388" s="8">
        <v>2016</v>
      </c>
      <c r="B388" s="8" t="s">
        <v>32</v>
      </c>
      <c r="C388" s="8" t="s">
        <v>33</v>
      </c>
      <c r="D388" s="8">
        <v>8167</v>
      </c>
      <c r="E388" s="8" t="s">
        <v>48</v>
      </c>
      <c r="F388" s="8">
        <v>4</v>
      </c>
      <c r="G388" s="8" t="s">
        <v>37</v>
      </c>
      <c r="H388" s="9">
        <v>215457</v>
      </c>
      <c r="I388" s="8"/>
    </row>
    <row r="389" spans="1:9" x14ac:dyDescent="0.25">
      <c r="A389" s="8">
        <v>2016</v>
      </c>
      <c r="B389" s="8" t="s">
        <v>32</v>
      </c>
      <c r="C389" s="8" t="s">
        <v>33</v>
      </c>
      <c r="D389" s="8">
        <v>8167</v>
      </c>
      <c r="E389" s="8" t="s">
        <v>48</v>
      </c>
      <c r="F389" s="8">
        <v>6</v>
      </c>
      <c r="G389" s="8" t="s">
        <v>38</v>
      </c>
      <c r="H389" s="9">
        <v>26446589</v>
      </c>
      <c r="I389" s="8"/>
    </row>
    <row r="390" spans="1:9" x14ac:dyDescent="0.25">
      <c r="A390" s="8">
        <v>2016</v>
      </c>
      <c r="B390" s="8" t="s">
        <v>32</v>
      </c>
      <c r="C390" s="8" t="s">
        <v>33</v>
      </c>
      <c r="D390" s="8">
        <v>8167</v>
      </c>
      <c r="E390" s="8" t="s">
        <v>48</v>
      </c>
      <c r="F390" s="8">
        <v>7</v>
      </c>
      <c r="G390" s="8" t="s">
        <v>39</v>
      </c>
      <c r="H390" s="9">
        <v>9392728</v>
      </c>
      <c r="I390" s="8"/>
    </row>
    <row r="391" spans="1:9" x14ac:dyDescent="0.25">
      <c r="A391" s="8">
        <v>2016</v>
      </c>
      <c r="B391" s="8" t="s">
        <v>32</v>
      </c>
      <c r="C391" s="8" t="s">
        <v>33</v>
      </c>
      <c r="D391" s="8">
        <v>8179</v>
      </c>
      <c r="E391" s="8" t="s">
        <v>49</v>
      </c>
      <c r="F391" s="8">
        <v>1</v>
      </c>
      <c r="G391" s="8" t="s">
        <v>35</v>
      </c>
      <c r="H391" s="9">
        <v>11328</v>
      </c>
      <c r="I391" s="8"/>
    </row>
    <row r="392" spans="1:9" x14ac:dyDescent="0.25">
      <c r="A392" s="8">
        <v>2016</v>
      </c>
      <c r="B392" s="8" t="s">
        <v>32</v>
      </c>
      <c r="C392" s="8" t="s">
        <v>33</v>
      </c>
      <c r="D392" s="8">
        <v>8179</v>
      </c>
      <c r="E392" s="8" t="s">
        <v>49</v>
      </c>
      <c r="F392" s="8">
        <v>4</v>
      </c>
      <c r="G392" s="8" t="s">
        <v>37</v>
      </c>
      <c r="H392" s="9">
        <v>16445</v>
      </c>
      <c r="I392" s="8"/>
    </row>
    <row r="393" spans="1:9" x14ac:dyDescent="0.25">
      <c r="A393" s="8">
        <v>2016</v>
      </c>
      <c r="B393" s="8" t="s">
        <v>32</v>
      </c>
      <c r="C393" s="8" t="s">
        <v>33</v>
      </c>
      <c r="D393" s="8">
        <v>8179</v>
      </c>
      <c r="E393" s="8" t="s">
        <v>49</v>
      </c>
      <c r="F393" s="8">
        <v>6</v>
      </c>
      <c r="G393" s="8" t="s">
        <v>38</v>
      </c>
      <c r="H393" s="9">
        <v>488991</v>
      </c>
      <c r="I393" s="8"/>
    </row>
    <row r="394" spans="1:9" x14ac:dyDescent="0.25">
      <c r="A394" s="8">
        <v>2016</v>
      </c>
      <c r="B394" s="8" t="s">
        <v>32</v>
      </c>
      <c r="C394" s="8" t="s">
        <v>33</v>
      </c>
      <c r="D394" s="8">
        <v>8179</v>
      </c>
      <c r="E394" s="8" t="s">
        <v>49</v>
      </c>
      <c r="F394" s="8">
        <v>7</v>
      </c>
      <c r="G394" s="8" t="s">
        <v>39</v>
      </c>
      <c r="H394" s="9">
        <v>1233386</v>
      </c>
      <c r="I394" s="8"/>
    </row>
    <row r="395" spans="1:9" x14ac:dyDescent="0.25">
      <c r="A395" s="8">
        <v>2016</v>
      </c>
      <c r="B395" s="8" t="s">
        <v>32</v>
      </c>
      <c r="C395" s="8" t="s">
        <v>33</v>
      </c>
      <c r="D395" s="8">
        <v>8180</v>
      </c>
      <c r="E395" s="8" t="s">
        <v>50</v>
      </c>
      <c r="F395" s="8">
        <v>1</v>
      </c>
      <c r="G395" s="8" t="s">
        <v>35</v>
      </c>
      <c r="H395" s="8"/>
      <c r="I395" s="8" t="s">
        <v>43</v>
      </c>
    </row>
    <row r="396" spans="1:9" x14ac:dyDescent="0.25">
      <c r="A396" s="8">
        <v>2016</v>
      </c>
      <c r="B396" s="8" t="s">
        <v>32</v>
      </c>
      <c r="C396" s="8" t="s">
        <v>33</v>
      </c>
      <c r="D396" s="8">
        <v>8180</v>
      </c>
      <c r="E396" s="8" t="s">
        <v>50</v>
      </c>
      <c r="F396" s="8">
        <v>3</v>
      </c>
      <c r="G396" s="8" t="s">
        <v>36</v>
      </c>
      <c r="H396" s="9">
        <v>26581349</v>
      </c>
      <c r="I396" s="8"/>
    </row>
    <row r="397" spans="1:9" x14ac:dyDescent="0.25">
      <c r="A397" s="8">
        <v>2016</v>
      </c>
      <c r="B397" s="8" t="s">
        <v>32</v>
      </c>
      <c r="C397" s="8" t="s">
        <v>33</v>
      </c>
      <c r="D397" s="8">
        <v>8180</v>
      </c>
      <c r="E397" s="8" t="s">
        <v>50</v>
      </c>
      <c r="F397" s="8">
        <v>4</v>
      </c>
      <c r="G397" s="8" t="s">
        <v>37</v>
      </c>
      <c r="H397" s="9">
        <v>408299</v>
      </c>
      <c r="I397" s="8"/>
    </row>
    <row r="398" spans="1:9" x14ac:dyDescent="0.25">
      <c r="A398" s="8">
        <v>2016</v>
      </c>
      <c r="B398" s="8" t="s">
        <v>32</v>
      </c>
      <c r="C398" s="8" t="s">
        <v>33</v>
      </c>
      <c r="D398" s="8">
        <v>8180</v>
      </c>
      <c r="E398" s="8" t="s">
        <v>50</v>
      </c>
      <c r="F398" s="8">
        <v>6</v>
      </c>
      <c r="G398" s="8" t="s">
        <v>38</v>
      </c>
      <c r="H398" s="9">
        <v>30697875</v>
      </c>
      <c r="I398" s="8"/>
    </row>
    <row r="399" spans="1:9" x14ac:dyDescent="0.25">
      <c r="A399" s="8">
        <v>2016</v>
      </c>
      <c r="B399" s="8" t="s">
        <v>32</v>
      </c>
      <c r="C399" s="8" t="s">
        <v>33</v>
      </c>
      <c r="D399" s="8">
        <v>8180</v>
      </c>
      <c r="E399" s="8" t="s">
        <v>50</v>
      </c>
      <c r="F399" s="8">
        <v>7</v>
      </c>
      <c r="G399" s="8" t="s">
        <v>39</v>
      </c>
      <c r="H399" s="9">
        <v>38667730</v>
      </c>
      <c r="I399" s="8"/>
    </row>
    <row r="400" spans="1:9" x14ac:dyDescent="0.25">
      <c r="A400" s="8">
        <v>2016</v>
      </c>
      <c r="B400" s="8" t="s">
        <v>32</v>
      </c>
      <c r="C400" s="8" t="s">
        <v>33</v>
      </c>
      <c r="D400" s="8">
        <v>8184</v>
      </c>
      <c r="E400" s="8" t="s">
        <v>51</v>
      </c>
      <c r="F400" s="8">
        <v>1</v>
      </c>
      <c r="G400" s="8" t="s">
        <v>35</v>
      </c>
      <c r="H400" s="9">
        <v>80006</v>
      </c>
      <c r="I400" s="8"/>
    </row>
    <row r="401" spans="1:9" x14ac:dyDescent="0.25">
      <c r="A401" s="8">
        <v>2016</v>
      </c>
      <c r="B401" s="8" t="s">
        <v>32</v>
      </c>
      <c r="C401" s="8" t="s">
        <v>33</v>
      </c>
      <c r="D401" s="8">
        <v>8184</v>
      </c>
      <c r="E401" s="8" t="s">
        <v>51</v>
      </c>
      <c r="F401" s="8">
        <v>3</v>
      </c>
      <c r="G401" s="8" t="s">
        <v>36</v>
      </c>
      <c r="H401" s="9">
        <v>263799597</v>
      </c>
      <c r="I401" s="8"/>
    </row>
    <row r="402" spans="1:9" x14ac:dyDescent="0.25">
      <c r="A402" s="8">
        <v>2016</v>
      </c>
      <c r="B402" s="8" t="s">
        <v>32</v>
      </c>
      <c r="C402" s="8" t="s">
        <v>33</v>
      </c>
      <c r="D402" s="8">
        <v>8184</v>
      </c>
      <c r="E402" s="8" t="s">
        <v>51</v>
      </c>
      <c r="F402" s="8">
        <v>4</v>
      </c>
      <c r="G402" s="8" t="s">
        <v>37</v>
      </c>
      <c r="H402" s="9">
        <v>839840</v>
      </c>
      <c r="I402" s="8"/>
    </row>
    <row r="403" spans="1:9" x14ac:dyDescent="0.25">
      <c r="A403" s="8">
        <v>2016</v>
      </c>
      <c r="B403" s="8" t="s">
        <v>32</v>
      </c>
      <c r="C403" s="8" t="s">
        <v>33</v>
      </c>
      <c r="D403" s="8">
        <v>8184</v>
      </c>
      <c r="E403" s="8" t="s">
        <v>51</v>
      </c>
      <c r="F403" s="8">
        <v>5</v>
      </c>
      <c r="G403" s="8" t="s">
        <v>46</v>
      </c>
      <c r="H403" s="9">
        <v>11011167</v>
      </c>
      <c r="I403" s="8"/>
    </row>
    <row r="404" spans="1:9" x14ac:dyDescent="0.25">
      <c r="A404" s="8">
        <v>2016</v>
      </c>
      <c r="B404" s="8" t="s">
        <v>32</v>
      </c>
      <c r="C404" s="8" t="s">
        <v>33</v>
      </c>
      <c r="D404" s="8">
        <v>8184</v>
      </c>
      <c r="E404" s="8" t="s">
        <v>51</v>
      </c>
      <c r="F404" s="8">
        <v>6</v>
      </c>
      <c r="G404" s="8" t="s">
        <v>38</v>
      </c>
      <c r="H404" s="9">
        <v>76799355</v>
      </c>
      <c r="I404" s="8"/>
    </row>
    <row r="405" spans="1:9" x14ac:dyDescent="0.25">
      <c r="A405" s="8">
        <v>2016</v>
      </c>
      <c r="B405" s="8" t="s">
        <v>32</v>
      </c>
      <c r="C405" s="8" t="s">
        <v>33</v>
      </c>
      <c r="D405" s="8">
        <v>8184</v>
      </c>
      <c r="E405" s="8" t="s">
        <v>51</v>
      </c>
      <c r="F405" s="8">
        <v>7</v>
      </c>
      <c r="G405" s="8" t="s">
        <v>39</v>
      </c>
      <c r="H405" s="9">
        <v>84498686</v>
      </c>
      <c r="I405" s="8"/>
    </row>
    <row r="406" spans="1:9" x14ac:dyDescent="0.25">
      <c r="A406" s="8">
        <v>2016</v>
      </c>
      <c r="B406" s="8" t="s">
        <v>32</v>
      </c>
      <c r="C406" s="8" t="s">
        <v>33</v>
      </c>
      <c r="D406" s="8">
        <v>8187</v>
      </c>
      <c r="E406" s="8" t="s">
        <v>52</v>
      </c>
      <c r="F406" s="8">
        <v>1</v>
      </c>
      <c r="G406" s="8" t="s">
        <v>35</v>
      </c>
      <c r="H406" s="9">
        <v>3562811</v>
      </c>
      <c r="I406" s="8"/>
    </row>
    <row r="407" spans="1:9" x14ac:dyDescent="0.25">
      <c r="A407" s="8">
        <v>2016</v>
      </c>
      <c r="B407" s="8" t="s">
        <v>32</v>
      </c>
      <c r="C407" s="8" t="s">
        <v>33</v>
      </c>
      <c r="D407" s="8">
        <v>8187</v>
      </c>
      <c r="E407" s="8" t="s">
        <v>52</v>
      </c>
      <c r="F407" s="8">
        <v>3</v>
      </c>
      <c r="G407" s="8" t="s">
        <v>36</v>
      </c>
      <c r="H407" s="9">
        <v>74314007</v>
      </c>
      <c r="I407" s="8"/>
    </row>
    <row r="408" spans="1:9" x14ac:dyDescent="0.25">
      <c r="A408" s="8">
        <v>2016</v>
      </c>
      <c r="B408" s="8" t="s">
        <v>32</v>
      </c>
      <c r="C408" s="8" t="s">
        <v>33</v>
      </c>
      <c r="D408" s="8">
        <v>8187</v>
      </c>
      <c r="E408" s="8" t="s">
        <v>52</v>
      </c>
      <c r="F408" s="8">
        <v>4</v>
      </c>
      <c r="G408" s="8" t="s">
        <v>37</v>
      </c>
      <c r="H408" s="9">
        <v>1675546</v>
      </c>
      <c r="I408" s="8"/>
    </row>
    <row r="409" spans="1:9" x14ac:dyDescent="0.25">
      <c r="A409" s="8">
        <v>2016</v>
      </c>
      <c r="B409" s="8" t="s">
        <v>32</v>
      </c>
      <c r="C409" s="8" t="s">
        <v>33</v>
      </c>
      <c r="D409" s="8">
        <v>8187</v>
      </c>
      <c r="E409" s="8" t="s">
        <v>52</v>
      </c>
      <c r="F409" s="8">
        <v>5</v>
      </c>
      <c r="G409" s="8" t="s">
        <v>46</v>
      </c>
      <c r="H409" s="8"/>
      <c r="I409" s="8" t="s">
        <v>43</v>
      </c>
    </row>
    <row r="410" spans="1:9" x14ac:dyDescent="0.25">
      <c r="A410" s="8">
        <v>2016</v>
      </c>
      <c r="B410" s="8" t="s">
        <v>32</v>
      </c>
      <c r="C410" s="8" t="s">
        <v>33</v>
      </c>
      <c r="D410" s="8">
        <v>8187</v>
      </c>
      <c r="E410" s="8" t="s">
        <v>52</v>
      </c>
      <c r="F410" s="8">
        <v>6</v>
      </c>
      <c r="G410" s="8" t="s">
        <v>38</v>
      </c>
      <c r="H410" s="9">
        <v>281549605</v>
      </c>
      <c r="I410" s="8"/>
    </row>
    <row r="411" spans="1:9" x14ac:dyDescent="0.25">
      <c r="A411" s="8">
        <v>2016</v>
      </c>
      <c r="B411" s="8" t="s">
        <v>32</v>
      </c>
      <c r="C411" s="8" t="s">
        <v>33</v>
      </c>
      <c r="D411" s="8">
        <v>8187</v>
      </c>
      <c r="E411" s="8" t="s">
        <v>52</v>
      </c>
      <c r="F411" s="8">
        <v>7</v>
      </c>
      <c r="G411" s="8" t="s">
        <v>39</v>
      </c>
      <c r="H411" s="9">
        <v>233035927</v>
      </c>
      <c r="I411" s="8"/>
    </row>
    <row r="412" spans="1:9" x14ac:dyDescent="0.25">
      <c r="A412" s="8">
        <v>2016</v>
      </c>
      <c r="B412" s="8" t="s">
        <v>32</v>
      </c>
      <c r="C412" s="8" t="s">
        <v>33</v>
      </c>
      <c r="D412" s="8">
        <v>8205</v>
      </c>
      <c r="E412" s="8" t="s">
        <v>53</v>
      </c>
      <c r="F412" s="8">
        <v>1</v>
      </c>
      <c r="G412" s="8" t="s">
        <v>35</v>
      </c>
      <c r="H412" s="9">
        <v>211045</v>
      </c>
      <c r="I412" s="8"/>
    </row>
    <row r="413" spans="1:9" x14ac:dyDescent="0.25">
      <c r="A413" s="8">
        <v>2016</v>
      </c>
      <c r="B413" s="8" t="s">
        <v>32</v>
      </c>
      <c r="C413" s="8" t="s">
        <v>33</v>
      </c>
      <c r="D413" s="8">
        <v>8205</v>
      </c>
      <c r="E413" s="8" t="s">
        <v>53</v>
      </c>
      <c r="F413" s="8">
        <v>3</v>
      </c>
      <c r="G413" s="8" t="s">
        <v>36</v>
      </c>
      <c r="H413" s="9">
        <v>80074307</v>
      </c>
      <c r="I413" s="8" t="s">
        <v>41</v>
      </c>
    </row>
    <row r="414" spans="1:9" x14ac:dyDescent="0.25">
      <c r="A414" s="8">
        <v>2016</v>
      </c>
      <c r="B414" s="8" t="s">
        <v>32</v>
      </c>
      <c r="C414" s="8" t="s">
        <v>33</v>
      </c>
      <c r="D414" s="8">
        <v>8205</v>
      </c>
      <c r="E414" s="8" t="s">
        <v>53</v>
      </c>
      <c r="F414" s="8">
        <v>4</v>
      </c>
      <c r="G414" s="8" t="s">
        <v>37</v>
      </c>
      <c r="H414" s="9">
        <v>1587097</v>
      </c>
      <c r="I414" s="8"/>
    </row>
    <row r="415" spans="1:9" x14ac:dyDescent="0.25">
      <c r="A415" s="8">
        <v>2016</v>
      </c>
      <c r="B415" s="8" t="s">
        <v>32</v>
      </c>
      <c r="C415" s="8" t="s">
        <v>33</v>
      </c>
      <c r="D415" s="8">
        <v>8205</v>
      </c>
      <c r="E415" s="8" t="s">
        <v>53</v>
      </c>
      <c r="F415" s="8">
        <v>5</v>
      </c>
      <c r="G415" s="8" t="s">
        <v>46</v>
      </c>
      <c r="H415" s="9">
        <v>25588185</v>
      </c>
      <c r="I415" s="8"/>
    </row>
    <row r="416" spans="1:9" x14ac:dyDescent="0.25">
      <c r="A416" s="8">
        <v>2016</v>
      </c>
      <c r="B416" s="8" t="s">
        <v>32</v>
      </c>
      <c r="C416" s="8" t="s">
        <v>33</v>
      </c>
      <c r="D416" s="8">
        <v>8205</v>
      </c>
      <c r="E416" s="8" t="s">
        <v>53</v>
      </c>
      <c r="F416" s="8">
        <v>6</v>
      </c>
      <c r="G416" s="8" t="s">
        <v>38</v>
      </c>
      <c r="H416" s="9">
        <v>267483029</v>
      </c>
      <c r="I416" s="8"/>
    </row>
    <row r="417" spans="1:9" x14ac:dyDescent="0.25">
      <c r="A417" s="8">
        <v>2016</v>
      </c>
      <c r="B417" s="8" t="s">
        <v>32</v>
      </c>
      <c r="C417" s="8" t="s">
        <v>33</v>
      </c>
      <c r="D417" s="8">
        <v>8205</v>
      </c>
      <c r="E417" s="8" t="s">
        <v>53</v>
      </c>
      <c r="F417" s="8">
        <v>7</v>
      </c>
      <c r="G417" s="8" t="s">
        <v>39</v>
      </c>
      <c r="H417" s="9">
        <v>135164614</v>
      </c>
      <c r="I417" s="8"/>
    </row>
    <row r="418" spans="1:9" x14ac:dyDescent="0.25">
      <c r="A418" s="8">
        <v>2016</v>
      </c>
      <c r="B418" s="8" t="s">
        <v>32</v>
      </c>
      <c r="C418" s="8" t="s">
        <v>33</v>
      </c>
      <c r="D418" s="8">
        <v>8223</v>
      </c>
      <c r="E418" s="8" t="s">
        <v>54</v>
      </c>
      <c r="F418" s="8">
        <v>1</v>
      </c>
      <c r="G418" s="8" t="s">
        <v>35</v>
      </c>
      <c r="H418" s="9">
        <v>171371</v>
      </c>
      <c r="I418" s="8"/>
    </row>
    <row r="419" spans="1:9" x14ac:dyDescent="0.25">
      <c r="A419" s="8">
        <v>2016</v>
      </c>
      <c r="B419" s="8" t="s">
        <v>32</v>
      </c>
      <c r="C419" s="8" t="s">
        <v>33</v>
      </c>
      <c r="D419" s="8">
        <v>8223</v>
      </c>
      <c r="E419" s="8" t="s">
        <v>54</v>
      </c>
      <c r="F419" s="8">
        <v>3</v>
      </c>
      <c r="G419" s="8" t="s">
        <v>36</v>
      </c>
      <c r="H419" s="9">
        <v>3826777</v>
      </c>
      <c r="I419" s="8"/>
    </row>
    <row r="420" spans="1:9" x14ac:dyDescent="0.25">
      <c r="A420" s="8">
        <v>2016</v>
      </c>
      <c r="B420" s="8" t="s">
        <v>32</v>
      </c>
      <c r="C420" s="8" t="s">
        <v>33</v>
      </c>
      <c r="D420" s="8">
        <v>8223</v>
      </c>
      <c r="E420" s="8" t="s">
        <v>54</v>
      </c>
      <c r="F420" s="8">
        <v>4</v>
      </c>
      <c r="G420" s="8" t="s">
        <v>37</v>
      </c>
      <c r="H420" s="9">
        <v>41107</v>
      </c>
      <c r="I420" s="8"/>
    </row>
    <row r="421" spans="1:9" x14ac:dyDescent="0.25">
      <c r="A421" s="8">
        <v>2016</v>
      </c>
      <c r="B421" s="8" t="s">
        <v>32</v>
      </c>
      <c r="C421" s="8" t="s">
        <v>33</v>
      </c>
      <c r="D421" s="8">
        <v>8223</v>
      </c>
      <c r="E421" s="8" t="s">
        <v>54</v>
      </c>
      <c r="F421" s="8">
        <v>6</v>
      </c>
      <c r="G421" s="8" t="s">
        <v>38</v>
      </c>
      <c r="H421" s="9">
        <v>2579294</v>
      </c>
      <c r="I421" s="8"/>
    </row>
    <row r="422" spans="1:9" x14ac:dyDescent="0.25">
      <c r="A422" s="8">
        <v>2016</v>
      </c>
      <c r="B422" s="8" t="s">
        <v>32</v>
      </c>
      <c r="C422" s="8" t="s">
        <v>33</v>
      </c>
      <c r="D422" s="8">
        <v>8223</v>
      </c>
      <c r="E422" s="8" t="s">
        <v>54</v>
      </c>
      <c r="F422" s="8">
        <v>7</v>
      </c>
      <c r="G422" s="8" t="s">
        <v>39</v>
      </c>
      <c r="H422" s="9">
        <v>3591409</v>
      </c>
      <c r="I422" s="8"/>
    </row>
    <row r="423" spans="1:9" x14ac:dyDescent="0.25">
      <c r="A423" s="8">
        <v>2016</v>
      </c>
      <c r="B423" s="8" t="s">
        <v>32</v>
      </c>
      <c r="C423" s="8" t="s">
        <v>33</v>
      </c>
      <c r="D423" s="8">
        <v>8238</v>
      </c>
      <c r="E423" s="8" t="s">
        <v>55</v>
      </c>
      <c r="F423" s="8">
        <v>1</v>
      </c>
      <c r="G423" s="8" t="s">
        <v>35</v>
      </c>
      <c r="H423" s="9">
        <v>85269</v>
      </c>
      <c r="I423" s="8"/>
    </row>
    <row r="424" spans="1:9" x14ac:dyDescent="0.25">
      <c r="A424" s="8">
        <v>2016</v>
      </c>
      <c r="B424" s="8" t="s">
        <v>32</v>
      </c>
      <c r="C424" s="8" t="s">
        <v>33</v>
      </c>
      <c r="D424" s="8">
        <v>8238</v>
      </c>
      <c r="E424" s="8" t="s">
        <v>55</v>
      </c>
      <c r="F424" s="8">
        <v>3</v>
      </c>
      <c r="G424" s="8" t="s">
        <v>36</v>
      </c>
      <c r="H424" s="9">
        <v>28888175</v>
      </c>
      <c r="I424" s="8"/>
    </row>
    <row r="425" spans="1:9" x14ac:dyDescent="0.25">
      <c r="A425" s="8">
        <v>2016</v>
      </c>
      <c r="B425" s="8" t="s">
        <v>32</v>
      </c>
      <c r="C425" s="8" t="s">
        <v>33</v>
      </c>
      <c r="D425" s="8">
        <v>8238</v>
      </c>
      <c r="E425" s="8" t="s">
        <v>55</v>
      </c>
      <c r="F425" s="8">
        <v>4</v>
      </c>
      <c r="G425" s="8" t="s">
        <v>37</v>
      </c>
      <c r="H425" s="9">
        <v>234816</v>
      </c>
      <c r="I425" s="8"/>
    </row>
    <row r="426" spans="1:9" x14ac:dyDescent="0.25">
      <c r="A426" s="8">
        <v>2016</v>
      </c>
      <c r="B426" s="8" t="s">
        <v>32</v>
      </c>
      <c r="C426" s="8" t="s">
        <v>33</v>
      </c>
      <c r="D426" s="8">
        <v>8238</v>
      </c>
      <c r="E426" s="8" t="s">
        <v>55</v>
      </c>
      <c r="F426" s="8">
        <v>5</v>
      </c>
      <c r="G426" s="8" t="s">
        <v>46</v>
      </c>
      <c r="H426" s="8"/>
      <c r="I426" s="8" t="s">
        <v>43</v>
      </c>
    </row>
    <row r="427" spans="1:9" x14ac:dyDescent="0.25">
      <c r="A427" s="8">
        <v>2016</v>
      </c>
      <c r="B427" s="8" t="s">
        <v>32</v>
      </c>
      <c r="C427" s="8" t="s">
        <v>33</v>
      </c>
      <c r="D427" s="8">
        <v>8238</v>
      </c>
      <c r="E427" s="8" t="s">
        <v>55</v>
      </c>
      <c r="F427" s="8">
        <v>6</v>
      </c>
      <c r="G427" s="8" t="s">
        <v>38</v>
      </c>
      <c r="H427" s="9">
        <v>26749772</v>
      </c>
      <c r="I427" s="8"/>
    </row>
    <row r="428" spans="1:9" x14ac:dyDescent="0.25">
      <c r="A428" s="8">
        <v>2016</v>
      </c>
      <c r="B428" s="8" t="s">
        <v>32</v>
      </c>
      <c r="C428" s="8" t="s">
        <v>33</v>
      </c>
      <c r="D428" s="8">
        <v>8238</v>
      </c>
      <c r="E428" s="8" t="s">
        <v>55</v>
      </c>
      <c r="F428" s="8">
        <v>7</v>
      </c>
      <c r="G428" s="8" t="s">
        <v>39</v>
      </c>
      <c r="H428" s="9">
        <v>27619214</v>
      </c>
      <c r="I428" s="8"/>
    </row>
    <row r="429" spans="1:9" x14ac:dyDescent="0.25">
      <c r="A429" s="8">
        <v>2016</v>
      </c>
      <c r="B429" s="8" t="s">
        <v>32</v>
      </c>
      <c r="C429" s="8" t="s">
        <v>33</v>
      </c>
      <c r="D429" s="8">
        <v>8252</v>
      </c>
      <c r="E429" s="8" t="s">
        <v>56</v>
      </c>
      <c r="F429" s="8">
        <v>1</v>
      </c>
      <c r="G429" s="8" t="s">
        <v>35</v>
      </c>
      <c r="H429" s="8"/>
      <c r="I429" s="8" t="s">
        <v>43</v>
      </c>
    </row>
    <row r="430" spans="1:9" x14ac:dyDescent="0.25">
      <c r="A430" s="8">
        <v>2016</v>
      </c>
      <c r="B430" s="8" t="s">
        <v>32</v>
      </c>
      <c r="C430" s="8" t="s">
        <v>33</v>
      </c>
      <c r="D430" s="8">
        <v>8252</v>
      </c>
      <c r="E430" s="8" t="s">
        <v>56</v>
      </c>
      <c r="F430" s="8">
        <v>3</v>
      </c>
      <c r="G430" s="8" t="s">
        <v>36</v>
      </c>
      <c r="H430" s="9">
        <v>177823411</v>
      </c>
      <c r="I430" s="8"/>
    </row>
    <row r="431" spans="1:9" x14ac:dyDescent="0.25">
      <c r="A431" s="8">
        <v>2016</v>
      </c>
      <c r="B431" s="8" t="s">
        <v>32</v>
      </c>
      <c r="C431" s="8" t="s">
        <v>33</v>
      </c>
      <c r="D431" s="8">
        <v>8252</v>
      </c>
      <c r="E431" s="8" t="s">
        <v>56</v>
      </c>
      <c r="F431" s="8">
        <v>4</v>
      </c>
      <c r="G431" s="8" t="s">
        <v>37</v>
      </c>
      <c r="H431" s="9">
        <v>383029</v>
      </c>
      <c r="I431" s="8"/>
    </row>
    <row r="432" spans="1:9" x14ac:dyDescent="0.25">
      <c r="A432" s="8">
        <v>2016</v>
      </c>
      <c r="B432" s="8" t="s">
        <v>32</v>
      </c>
      <c r="C432" s="8" t="s">
        <v>33</v>
      </c>
      <c r="D432" s="8">
        <v>8252</v>
      </c>
      <c r="E432" s="8" t="s">
        <v>56</v>
      </c>
      <c r="F432" s="8">
        <v>6</v>
      </c>
      <c r="G432" s="8" t="s">
        <v>38</v>
      </c>
      <c r="H432" s="9">
        <v>73317711</v>
      </c>
      <c r="I432" s="8"/>
    </row>
    <row r="433" spans="1:9" x14ac:dyDescent="0.25">
      <c r="A433" s="8">
        <v>2016</v>
      </c>
      <c r="B433" s="8" t="s">
        <v>32</v>
      </c>
      <c r="C433" s="8" t="s">
        <v>33</v>
      </c>
      <c r="D433" s="8">
        <v>8252</v>
      </c>
      <c r="E433" s="8" t="s">
        <v>56</v>
      </c>
      <c r="F433" s="8">
        <v>7</v>
      </c>
      <c r="G433" s="8" t="s">
        <v>39</v>
      </c>
      <c r="H433" s="9">
        <v>35943073</v>
      </c>
      <c r="I433" s="8"/>
    </row>
    <row r="434" spans="1:9" x14ac:dyDescent="0.25">
      <c r="A434" s="8">
        <v>2016</v>
      </c>
      <c r="B434" s="8" t="s">
        <v>32</v>
      </c>
      <c r="C434" s="8" t="s">
        <v>33</v>
      </c>
      <c r="D434" s="8">
        <v>8260</v>
      </c>
      <c r="E434" s="8" t="s">
        <v>57</v>
      </c>
      <c r="F434" s="8">
        <v>1</v>
      </c>
      <c r="G434" s="8" t="s">
        <v>35</v>
      </c>
      <c r="H434" s="9">
        <v>118901</v>
      </c>
      <c r="I434" s="8"/>
    </row>
    <row r="435" spans="1:9" x14ac:dyDescent="0.25">
      <c r="A435" s="8">
        <v>2016</v>
      </c>
      <c r="B435" s="8" t="s">
        <v>32</v>
      </c>
      <c r="C435" s="8" t="s">
        <v>33</v>
      </c>
      <c r="D435" s="8">
        <v>8260</v>
      </c>
      <c r="E435" s="8" t="s">
        <v>57</v>
      </c>
      <c r="F435" s="8">
        <v>3</v>
      </c>
      <c r="G435" s="8" t="s">
        <v>36</v>
      </c>
      <c r="H435" s="9">
        <v>179094322</v>
      </c>
      <c r="I435" s="8" t="s">
        <v>41</v>
      </c>
    </row>
    <row r="436" spans="1:9" x14ac:dyDescent="0.25">
      <c r="A436" s="8">
        <v>2016</v>
      </c>
      <c r="B436" s="8" t="s">
        <v>32</v>
      </c>
      <c r="C436" s="8" t="s">
        <v>33</v>
      </c>
      <c r="D436" s="8">
        <v>8260</v>
      </c>
      <c r="E436" s="8" t="s">
        <v>57</v>
      </c>
      <c r="F436" s="8">
        <v>4</v>
      </c>
      <c r="G436" s="8" t="s">
        <v>37</v>
      </c>
      <c r="H436" s="9">
        <v>212322</v>
      </c>
      <c r="I436" s="8"/>
    </row>
    <row r="437" spans="1:9" x14ac:dyDescent="0.25">
      <c r="A437" s="8">
        <v>2016</v>
      </c>
      <c r="B437" s="8" t="s">
        <v>32</v>
      </c>
      <c r="C437" s="8" t="s">
        <v>33</v>
      </c>
      <c r="D437" s="8">
        <v>8260</v>
      </c>
      <c r="E437" s="8" t="s">
        <v>57</v>
      </c>
      <c r="F437" s="8">
        <v>6</v>
      </c>
      <c r="G437" s="8" t="s">
        <v>38</v>
      </c>
      <c r="H437" s="9">
        <v>57045697</v>
      </c>
      <c r="I437" s="8"/>
    </row>
    <row r="438" spans="1:9" x14ac:dyDescent="0.25">
      <c r="A438" s="8">
        <v>2016</v>
      </c>
      <c r="B438" s="8" t="s">
        <v>32</v>
      </c>
      <c r="C438" s="8" t="s">
        <v>33</v>
      </c>
      <c r="D438" s="8">
        <v>8260</v>
      </c>
      <c r="E438" s="8" t="s">
        <v>57</v>
      </c>
      <c r="F438" s="8">
        <v>7</v>
      </c>
      <c r="G438" s="8" t="s">
        <v>39</v>
      </c>
      <c r="H438" s="9">
        <v>28172129</v>
      </c>
      <c r="I438" s="8"/>
    </row>
    <row r="439" spans="1:9" x14ac:dyDescent="0.25">
      <c r="A439" s="8">
        <v>2016</v>
      </c>
      <c r="B439" s="8" t="s">
        <v>32</v>
      </c>
      <c r="C439" s="8" t="s">
        <v>33</v>
      </c>
      <c r="D439" s="8">
        <v>8266</v>
      </c>
      <c r="E439" s="8" t="s">
        <v>58</v>
      </c>
      <c r="F439" s="8">
        <v>1</v>
      </c>
      <c r="G439" s="8" t="s">
        <v>35</v>
      </c>
      <c r="H439" s="9">
        <v>6257</v>
      </c>
      <c r="I439" s="8"/>
    </row>
    <row r="440" spans="1:9" x14ac:dyDescent="0.25">
      <c r="A440" s="8">
        <v>2016</v>
      </c>
      <c r="B440" s="8" t="s">
        <v>32</v>
      </c>
      <c r="C440" s="8" t="s">
        <v>33</v>
      </c>
      <c r="D440" s="8">
        <v>8266</v>
      </c>
      <c r="E440" s="8" t="s">
        <v>58</v>
      </c>
      <c r="F440" s="8">
        <v>3</v>
      </c>
      <c r="G440" s="8" t="s">
        <v>36</v>
      </c>
      <c r="H440" s="9">
        <v>50518769</v>
      </c>
      <c r="I440" s="8"/>
    </row>
    <row r="441" spans="1:9" x14ac:dyDescent="0.25">
      <c r="A441" s="8">
        <v>2016</v>
      </c>
      <c r="B441" s="8" t="s">
        <v>32</v>
      </c>
      <c r="C441" s="8" t="s">
        <v>33</v>
      </c>
      <c r="D441" s="8">
        <v>8266</v>
      </c>
      <c r="E441" s="8" t="s">
        <v>58</v>
      </c>
      <c r="F441" s="8">
        <v>4</v>
      </c>
      <c r="G441" s="8" t="s">
        <v>37</v>
      </c>
      <c r="H441" s="9">
        <v>601704</v>
      </c>
      <c r="I441" s="8"/>
    </row>
    <row r="442" spans="1:9" x14ac:dyDescent="0.25">
      <c r="A442" s="8">
        <v>2016</v>
      </c>
      <c r="B442" s="8" t="s">
        <v>32</v>
      </c>
      <c r="C442" s="8" t="s">
        <v>33</v>
      </c>
      <c r="D442" s="8">
        <v>8266</v>
      </c>
      <c r="E442" s="8" t="s">
        <v>58</v>
      </c>
      <c r="F442" s="8">
        <v>6</v>
      </c>
      <c r="G442" s="8" t="s">
        <v>38</v>
      </c>
      <c r="H442" s="9">
        <v>192322316</v>
      </c>
      <c r="I442" s="8"/>
    </row>
    <row r="443" spans="1:9" x14ac:dyDescent="0.25">
      <c r="A443" s="8">
        <v>2016</v>
      </c>
      <c r="B443" s="8" t="s">
        <v>32</v>
      </c>
      <c r="C443" s="8" t="s">
        <v>33</v>
      </c>
      <c r="D443" s="8">
        <v>8266</v>
      </c>
      <c r="E443" s="8" t="s">
        <v>58</v>
      </c>
      <c r="F443" s="8">
        <v>7</v>
      </c>
      <c r="G443" s="8" t="s">
        <v>39</v>
      </c>
      <c r="H443" s="9">
        <v>69877268</v>
      </c>
      <c r="I443" s="8"/>
    </row>
    <row r="444" spans="1:9" x14ac:dyDescent="0.25">
      <c r="A444" s="8">
        <v>2016</v>
      </c>
      <c r="B444" s="8" t="s">
        <v>32</v>
      </c>
      <c r="C444" s="8" t="s">
        <v>33</v>
      </c>
      <c r="D444" s="8">
        <v>8267</v>
      </c>
      <c r="E444" s="8" t="s">
        <v>59</v>
      </c>
      <c r="F444" s="8">
        <v>1</v>
      </c>
      <c r="G444" s="8" t="s">
        <v>35</v>
      </c>
      <c r="H444" s="9">
        <v>464563</v>
      </c>
      <c r="I444" s="8"/>
    </row>
    <row r="445" spans="1:9" x14ac:dyDescent="0.25">
      <c r="A445" s="8">
        <v>2016</v>
      </c>
      <c r="B445" s="8" t="s">
        <v>32</v>
      </c>
      <c r="C445" s="8" t="s">
        <v>33</v>
      </c>
      <c r="D445" s="8">
        <v>8267</v>
      </c>
      <c r="E445" s="8" t="s">
        <v>59</v>
      </c>
      <c r="F445" s="8">
        <v>3</v>
      </c>
      <c r="G445" s="8" t="s">
        <v>36</v>
      </c>
      <c r="H445" s="9">
        <v>33501217</v>
      </c>
      <c r="I445" s="8"/>
    </row>
    <row r="446" spans="1:9" x14ac:dyDescent="0.25">
      <c r="A446" s="8">
        <v>2016</v>
      </c>
      <c r="B446" s="8" t="s">
        <v>32</v>
      </c>
      <c r="C446" s="8" t="s">
        <v>33</v>
      </c>
      <c r="D446" s="8">
        <v>8267</v>
      </c>
      <c r="E446" s="8" t="s">
        <v>59</v>
      </c>
      <c r="F446" s="8">
        <v>4</v>
      </c>
      <c r="G446" s="8" t="s">
        <v>37</v>
      </c>
      <c r="H446" s="9">
        <v>230162</v>
      </c>
      <c r="I446" s="8"/>
    </row>
    <row r="447" spans="1:9" x14ac:dyDescent="0.25">
      <c r="A447" s="8">
        <v>2016</v>
      </c>
      <c r="B447" s="8" t="s">
        <v>32</v>
      </c>
      <c r="C447" s="8" t="s">
        <v>33</v>
      </c>
      <c r="D447" s="8">
        <v>8267</v>
      </c>
      <c r="E447" s="8" t="s">
        <v>59</v>
      </c>
      <c r="F447" s="8">
        <v>6</v>
      </c>
      <c r="G447" s="8" t="s">
        <v>38</v>
      </c>
      <c r="H447" s="9">
        <v>10475797</v>
      </c>
      <c r="I447" s="8"/>
    </row>
    <row r="448" spans="1:9" x14ac:dyDescent="0.25">
      <c r="A448" s="8">
        <v>2016</v>
      </c>
      <c r="B448" s="8" t="s">
        <v>32</v>
      </c>
      <c r="C448" s="8" t="s">
        <v>33</v>
      </c>
      <c r="D448" s="8">
        <v>8267</v>
      </c>
      <c r="E448" s="8" t="s">
        <v>59</v>
      </c>
      <c r="F448" s="8">
        <v>7</v>
      </c>
      <c r="G448" s="8" t="s">
        <v>39</v>
      </c>
      <c r="H448" s="9">
        <v>10497291</v>
      </c>
      <c r="I448" s="8"/>
    </row>
    <row r="449" spans="1:9" x14ac:dyDescent="0.25">
      <c r="A449" s="8">
        <v>2016</v>
      </c>
      <c r="B449" s="8" t="s">
        <v>32</v>
      </c>
      <c r="C449" s="8" t="s">
        <v>33</v>
      </c>
      <c r="D449" s="8">
        <v>8279</v>
      </c>
      <c r="E449" s="8" t="s">
        <v>60</v>
      </c>
      <c r="F449" s="8">
        <v>1</v>
      </c>
      <c r="G449" s="8" t="s">
        <v>35</v>
      </c>
      <c r="H449" s="9">
        <v>2415369</v>
      </c>
      <c r="I449" s="8"/>
    </row>
    <row r="450" spans="1:9" x14ac:dyDescent="0.25">
      <c r="A450" s="8">
        <v>2016</v>
      </c>
      <c r="B450" s="8" t="s">
        <v>32</v>
      </c>
      <c r="C450" s="8" t="s">
        <v>33</v>
      </c>
      <c r="D450" s="8">
        <v>8279</v>
      </c>
      <c r="E450" s="8" t="s">
        <v>60</v>
      </c>
      <c r="F450" s="8">
        <v>3</v>
      </c>
      <c r="G450" s="8" t="s">
        <v>36</v>
      </c>
      <c r="H450" s="9">
        <v>122349427</v>
      </c>
      <c r="I450" s="8" t="s">
        <v>41</v>
      </c>
    </row>
    <row r="451" spans="1:9" x14ac:dyDescent="0.25">
      <c r="A451" s="8">
        <v>2016</v>
      </c>
      <c r="B451" s="8" t="s">
        <v>32</v>
      </c>
      <c r="C451" s="8" t="s">
        <v>33</v>
      </c>
      <c r="D451" s="8">
        <v>8279</v>
      </c>
      <c r="E451" s="8" t="s">
        <v>60</v>
      </c>
      <c r="F451" s="8">
        <v>4</v>
      </c>
      <c r="G451" s="8" t="s">
        <v>37</v>
      </c>
      <c r="H451" s="9">
        <v>1750741</v>
      </c>
      <c r="I451" s="8"/>
    </row>
    <row r="452" spans="1:9" x14ac:dyDescent="0.25">
      <c r="A452" s="8">
        <v>2016</v>
      </c>
      <c r="B452" s="8" t="s">
        <v>32</v>
      </c>
      <c r="C452" s="8" t="s">
        <v>33</v>
      </c>
      <c r="D452" s="8">
        <v>8279</v>
      </c>
      <c r="E452" s="8" t="s">
        <v>60</v>
      </c>
      <c r="F452" s="8">
        <v>5</v>
      </c>
      <c r="G452" s="8" t="s">
        <v>46</v>
      </c>
      <c r="H452" s="8"/>
      <c r="I452" s="8" t="s">
        <v>43</v>
      </c>
    </row>
    <row r="453" spans="1:9" x14ac:dyDescent="0.25">
      <c r="A453" s="8">
        <v>2016</v>
      </c>
      <c r="B453" s="8" t="s">
        <v>32</v>
      </c>
      <c r="C453" s="8" t="s">
        <v>33</v>
      </c>
      <c r="D453" s="8">
        <v>8279</v>
      </c>
      <c r="E453" s="8" t="s">
        <v>60</v>
      </c>
      <c r="F453" s="8">
        <v>6</v>
      </c>
      <c r="G453" s="8" t="s">
        <v>38</v>
      </c>
      <c r="H453" s="9">
        <v>292529788</v>
      </c>
      <c r="I453" s="8"/>
    </row>
    <row r="454" spans="1:9" x14ac:dyDescent="0.25">
      <c r="A454" s="8">
        <v>2016</v>
      </c>
      <c r="B454" s="8" t="s">
        <v>32</v>
      </c>
      <c r="C454" s="8" t="s">
        <v>33</v>
      </c>
      <c r="D454" s="8">
        <v>8279</v>
      </c>
      <c r="E454" s="8" t="s">
        <v>60</v>
      </c>
      <c r="F454" s="8">
        <v>7</v>
      </c>
      <c r="G454" s="8" t="s">
        <v>39</v>
      </c>
      <c r="H454" s="9">
        <v>237472518</v>
      </c>
      <c r="I454" s="8"/>
    </row>
    <row r="455" spans="1:9" x14ac:dyDescent="0.25">
      <c r="A455" s="8">
        <v>2016</v>
      </c>
      <c r="B455" s="8" t="s">
        <v>32</v>
      </c>
      <c r="C455" s="8" t="s">
        <v>33</v>
      </c>
      <c r="D455" s="8">
        <v>8290</v>
      </c>
      <c r="E455" s="8" t="s">
        <v>61</v>
      </c>
      <c r="F455" s="8">
        <v>1</v>
      </c>
      <c r="G455" s="8" t="s">
        <v>35</v>
      </c>
      <c r="H455" s="9">
        <v>67035</v>
      </c>
      <c r="I455" s="8"/>
    </row>
    <row r="456" spans="1:9" x14ac:dyDescent="0.25">
      <c r="A456" s="8">
        <v>2016</v>
      </c>
      <c r="B456" s="8" t="s">
        <v>32</v>
      </c>
      <c r="C456" s="8" t="s">
        <v>33</v>
      </c>
      <c r="D456" s="8">
        <v>8290</v>
      </c>
      <c r="E456" s="8" t="s">
        <v>61</v>
      </c>
      <c r="F456" s="8">
        <v>3</v>
      </c>
      <c r="G456" s="8" t="s">
        <v>36</v>
      </c>
      <c r="H456" s="8"/>
      <c r="I456" s="8" t="s">
        <v>43</v>
      </c>
    </row>
    <row r="457" spans="1:9" x14ac:dyDescent="0.25">
      <c r="A457" s="8">
        <v>2016</v>
      </c>
      <c r="B457" s="8" t="s">
        <v>32</v>
      </c>
      <c r="C457" s="8" t="s">
        <v>33</v>
      </c>
      <c r="D457" s="8">
        <v>8290</v>
      </c>
      <c r="E457" s="8" t="s">
        <v>61</v>
      </c>
      <c r="F457" s="8">
        <v>4</v>
      </c>
      <c r="G457" s="8" t="s">
        <v>37</v>
      </c>
      <c r="H457" s="9">
        <v>22357</v>
      </c>
      <c r="I457" s="8"/>
    </row>
    <row r="458" spans="1:9" x14ac:dyDescent="0.25">
      <c r="A458" s="8">
        <v>2016</v>
      </c>
      <c r="B458" s="8" t="s">
        <v>32</v>
      </c>
      <c r="C458" s="8" t="s">
        <v>33</v>
      </c>
      <c r="D458" s="8">
        <v>8290</v>
      </c>
      <c r="E458" s="8" t="s">
        <v>61</v>
      </c>
      <c r="F458" s="8">
        <v>6</v>
      </c>
      <c r="G458" s="8" t="s">
        <v>38</v>
      </c>
      <c r="H458" s="9">
        <v>1268573</v>
      </c>
      <c r="I458" s="8"/>
    </row>
    <row r="459" spans="1:9" x14ac:dyDescent="0.25">
      <c r="A459" s="8">
        <v>2016</v>
      </c>
      <c r="B459" s="8" t="s">
        <v>32</v>
      </c>
      <c r="C459" s="8" t="s">
        <v>33</v>
      </c>
      <c r="D459" s="8">
        <v>8290</v>
      </c>
      <c r="E459" s="8" t="s">
        <v>61</v>
      </c>
      <c r="F459" s="8">
        <v>7</v>
      </c>
      <c r="G459" s="8" t="s">
        <v>39</v>
      </c>
      <c r="H459" s="9">
        <v>2840053</v>
      </c>
      <c r="I459" s="8"/>
    </row>
    <row r="460" spans="1:9" x14ac:dyDescent="0.25">
      <c r="A460" s="8">
        <v>2016</v>
      </c>
      <c r="B460" s="8" t="s">
        <v>32</v>
      </c>
      <c r="C460" s="8" t="s">
        <v>33</v>
      </c>
      <c r="D460" s="8">
        <v>8291</v>
      </c>
      <c r="E460" s="8" t="s">
        <v>62</v>
      </c>
      <c r="F460" s="8">
        <v>1</v>
      </c>
      <c r="G460" s="8" t="s">
        <v>35</v>
      </c>
      <c r="H460" s="9">
        <v>3805</v>
      </c>
      <c r="I460" s="8"/>
    </row>
    <row r="461" spans="1:9" x14ac:dyDescent="0.25">
      <c r="A461" s="8">
        <v>2016</v>
      </c>
      <c r="B461" s="8" t="s">
        <v>32</v>
      </c>
      <c r="C461" s="8" t="s">
        <v>33</v>
      </c>
      <c r="D461" s="8">
        <v>8291</v>
      </c>
      <c r="E461" s="8" t="s">
        <v>62</v>
      </c>
      <c r="F461" s="8">
        <v>3</v>
      </c>
      <c r="G461" s="8" t="s">
        <v>36</v>
      </c>
      <c r="H461" s="9">
        <v>11715453</v>
      </c>
      <c r="I461" s="8"/>
    </row>
    <row r="462" spans="1:9" x14ac:dyDescent="0.25">
      <c r="A462" s="8">
        <v>2016</v>
      </c>
      <c r="B462" s="8" t="s">
        <v>32</v>
      </c>
      <c r="C462" s="8" t="s">
        <v>33</v>
      </c>
      <c r="D462" s="8">
        <v>8291</v>
      </c>
      <c r="E462" s="8" t="s">
        <v>62</v>
      </c>
      <c r="F462" s="8">
        <v>4</v>
      </c>
      <c r="G462" s="8" t="s">
        <v>37</v>
      </c>
      <c r="H462" s="9">
        <v>137264</v>
      </c>
      <c r="I462" s="8"/>
    </row>
    <row r="463" spans="1:9" x14ac:dyDescent="0.25">
      <c r="A463" s="8">
        <v>2016</v>
      </c>
      <c r="B463" s="8" t="s">
        <v>32</v>
      </c>
      <c r="C463" s="8" t="s">
        <v>33</v>
      </c>
      <c r="D463" s="8">
        <v>8291</v>
      </c>
      <c r="E463" s="8" t="s">
        <v>62</v>
      </c>
      <c r="F463" s="8">
        <v>5</v>
      </c>
      <c r="G463" s="8" t="s">
        <v>46</v>
      </c>
      <c r="H463" s="8"/>
      <c r="I463" s="8" t="s">
        <v>43</v>
      </c>
    </row>
    <row r="464" spans="1:9" x14ac:dyDescent="0.25">
      <c r="A464" s="8">
        <v>2016</v>
      </c>
      <c r="B464" s="8" t="s">
        <v>32</v>
      </c>
      <c r="C464" s="8" t="s">
        <v>33</v>
      </c>
      <c r="D464" s="8">
        <v>8291</v>
      </c>
      <c r="E464" s="8" t="s">
        <v>62</v>
      </c>
      <c r="F464" s="8">
        <v>6</v>
      </c>
      <c r="G464" s="8" t="s">
        <v>38</v>
      </c>
      <c r="H464" s="9">
        <v>7938998</v>
      </c>
      <c r="I464" s="8"/>
    </row>
    <row r="465" spans="1:9" x14ac:dyDescent="0.25">
      <c r="A465" s="8">
        <v>2016</v>
      </c>
      <c r="B465" s="8" t="s">
        <v>32</v>
      </c>
      <c r="C465" s="8" t="s">
        <v>33</v>
      </c>
      <c r="D465" s="8">
        <v>8291</v>
      </c>
      <c r="E465" s="8" t="s">
        <v>62</v>
      </c>
      <c r="F465" s="8">
        <v>7</v>
      </c>
      <c r="G465" s="8" t="s">
        <v>39</v>
      </c>
      <c r="H465" s="9">
        <v>8415279</v>
      </c>
      <c r="I465" s="8"/>
    </row>
    <row r="466" spans="1:9" x14ac:dyDescent="0.25">
      <c r="A466" s="8">
        <v>2016</v>
      </c>
      <c r="B466" s="8" t="s">
        <v>32</v>
      </c>
      <c r="C466" s="8" t="s">
        <v>33</v>
      </c>
      <c r="D466" s="8">
        <v>8300</v>
      </c>
      <c r="E466" s="8" t="s">
        <v>63</v>
      </c>
      <c r="F466" s="8">
        <v>1</v>
      </c>
      <c r="G466" s="8" t="s">
        <v>35</v>
      </c>
      <c r="H466" s="9">
        <v>20551</v>
      </c>
      <c r="I466" s="8"/>
    </row>
    <row r="467" spans="1:9" x14ac:dyDescent="0.25">
      <c r="A467" s="8">
        <v>2016</v>
      </c>
      <c r="B467" s="8" t="s">
        <v>32</v>
      </c>
      <c r="C467" s="8" t="s">
        <v>33</v>
      </c>
      <c r="D467" s="8">
        <v>8300</v>
      </c>
      <c r="E467" s="8" t="s">
        <v>63</v>
      </c>
      <c r="F467" s="8">
        <v>3</v>
      </c>
      <c r="G467" s="8" t="s">
        <v>36</v>
      </c>
      <c r="H467" s="9">
        <v>25194126</v>
      </c>
      <c r="I467" s="8"/>
    </row>
    <row r="468" spans="1:9" x14ac:dyDescent="0.25">
      <c r="A468" s="8">
        <v>2016</v>
      </c>
      <c r="B468" s="8" t="s">
        <v>32</v>
      </c>
      <c r="C468" s="8" t="s">
        <v>33</v>
      </c>
      <c r="D468" s="8">
        <v>8300</v>
      </c>
      <c r="E468" s="8" t="s">
        <v>63</v>
      </c>
      <c r="F468" s="8">
        <v>4</v>
      </c>
      <c r="G468" s="8" t="s">
        <v>37</v>
      </c>
      <c r="H468" s="9">
        <v>294126</v>
      </c>
      <c r="I468" s="8"/>
    </row>
    <row r="469" spans="1:9" x14ac:dyDescent="0.25">
      <c r="A469" s="8">
        <v>2016</v>
      </c>
      <c r="B469" s="8" t="s">
        <v>32</v>
      </c>
      <c r="C469" s="8" t="s">
        <v>33</v>
      </c>
      <c r="D469" s="8">
        <v>8300</v>
      </c>
      <c r="E469" s="8" t="s">
        <v>63</v>
      </c>
      <c r="F469" s="8">
        <v>6</v>
      </c>
      <c r="G469" s="8" t="s">
        <v>38</v>
      </c>
      <c r="H469" s="9">
        <v>9326451</v>
      </c>
      <c r="I469" s="8"/>
    </row>
    <row r="470" spans="1:9" x14ac:dyDescent="0.25">
      <c r="A470" s="8">
        <v>2016</v>
      </c>
      <c r="B470" s="8" t="s">
        <v>32</v>
      </c>
      <c r="C470" s="8" t="s">
        <v>33</v>
      </c>
      <c r="D470" s="8">
        <v>8300</v>
      </c>
      <c r="E470" s="8" t="s">
        <v>63</v>
      </c>
      <c r="F470" s="8">
        <v>7</v>
      </c>
      <c r="G470" s="8" t="s">
        <v>39</v>
      </c>
      <c r="H470" s="9">
        <v>10284482</v>
      </c>
      <c r="I470" s="8"/>
    </row>
    <row r="471" spans="1:9" x14ac:dyDescent="0.25">
      <c r="A471" s="8">
        <v>2016</v>
      </c>
      <c r="B471" s="8" t="s">
        <v>32</v>
      </c>
      <c r="C471" s="8" t="s">
        <v>33</v>
      </c>
      <c r="D471" s="8">
        <v>8904</v>
      </c>
      <c r="E471" s="8" t="s">
        <v>64</v>
      </c>
      <c r="F471" s="8">
        <v>3</v>
      </c>
      <c r="G471" s="8" t="s">
        <v>36</v>
      </c>
      <c r="H471" s="9">
        <v>21458</v>
      </c>
      <c r="I471" s="8"/>
    </row>
    <row r="472" spans="1:9" x14ac:dyDescent="0.25">
      <c r="A472" s="8">
        <v>2016</v>
      </c>
      <c r="B472" s="8" t="s">
        <v>32</v>
      </c>
      <c r="C472" s="8" t="s">
        <v>33</v>
      </c>
      <c r="D472" s="8">
        <v>8904</v>
      </c>
      <c r="E472" s="8" t="s">
        <v>64</v>
      </c>
      <c r="F472" s="8">
        <v>6</v>
      </c>
      <c r="G472" s="8" t="s">
        <v>38</v>
      </c>
      <c r="H472" s="9">
        <v>6512885</v>
      </c>
      <c r="I472" s="8"/>
    </row>
    <row r="473" spans="1:9" x14ac:dyDescent="0.25">
      <c r="A473" s="8">
        <v>2016</v>
      </c>
      <c r="B473" s="8" t="s">
        <v>32</v>
      </c>
      <c r="C473" s="8" t="s">
        <v>33</v>
      </c>
      <c r="D473" s="8">
        <v>8904</v>
      </c>
      <c r="E473" s="8" t="s">
        <v>64</v>
      </c>
      <c r="F473" s="8">
        <v>7</v>
      </c>
      <c r="G473" s="8" t="s">
        <v>39</v>
      </c>
      <c r="H473" s="9">
        <v>12926807</v>
      </c>
      <c r="I473" s="8"/>
    </row>
    <row r="474" spans="1:9" x14ac:dyDescent="0.25">
      <c r="A474" s="8">
        <v>2017</v>
      </c>
      <c r="B474" s="8" t="s">
        <v>32</v>
      </c>
      <c r="C474" s="8" t="s">
        <v>33</v>
      </c>
      <c r="D474" s="8">
        <v>8051</v>
      </c>
      <c r="E474" s="8" t="s">
        <v>34</v>
      </c>
      <c r="F474" s="8">
        <v>1</v>
      </c>
      <c r="G474" s="8" t="s">
        <v>35</v>
      </c>
      <c r="H474" s="9">
        <v>175080</v>
      </c>
      <c r="I474" s="8"/>
    </row>
    <row r="475" spans="1:9" x14ac:dyDescent="0.25">
      <c r="A475" s="8">
        <v>2017</v>
      </c>
      <c r="B475" s="8" t="s">
        <v>32</v>
      </c>
      <c r="C475" s="8" t="s">
        <v>33</v>
      </c>
      <c r="D475" s="8">
        <v>8051</v>
      </c>
      <c r="E475" s="8" t="s">
        <v>34</v>
      </c>
      <c r="F475" s="8">
        <v>3</v>
      </c>
      <c r="G475" s="8" t="s">
        <v>36</v>
      </c>
      <c r="H475" s="9">
        <v>96892269</v>
      </c>
      <c r="I475" s="8"/>
    </row>
    <row r="476" spans="1:9" x14ac:dyDescent="0.25">
      <c r="A476" s="8">
        <v>2017</v>
      </c>
      <c r="B476" s="8" t="s">
        <v>32</v>
      </c>
      <c r="C476" s="8" t="s">
        <v>33</v>
      </c>
      <c r="D476" s="8">
        <v>8051</v>
      </c>
      <c r="E476" s="8" t="s">
        <v>34</v>
      </c>
      <c r="F476" s="8">
        <v>4</v>
      </c>
      <c r="G476" s="8" t="s">
        <v>37</v>
      </c>
      <c r="H476" s="9">
        <v>419700</v>
      </c>
      <c r="I476" s="8"/>
    </row>
    <row r="477" spans="1:9" x14ac:dyDescent="0.25">
      <c r="A477" s="8">
        <v>2017</v>
      </c>
      <c r="B477" s="8" t="s">
        <v>32</v>
      </c>
      <c r="C477" s="8" t="s">
        <v>33</v>
      </c>
      <c r="D477" s="8">
        <v>8051</v>
      </c>
      <c r="E477" s="8" t="s">
        <v>34</v>
      </c>
      <c r="F477" s="8">
        <v>6</v>
      </c>
      <c r="G477" s="8" t="s">
        <v>38</v>
      </c>
      <c r="H477" s="9">
        <v>29257625</v>
      </c>
      <c r="I477" s="8"/>
    </row>
    <row r="478" spans="1:9" x14ac:dyDescent="0.25">
      <c r="A478" s="8">
        <v>2017</v>
      </c>
      <c r="B478" s="8" t="s">
        <v>32</v>
      </c>
      <c r="C478" s="8" t="s">
        <v>33</v>
      </c>
      <c r="D478" s="8">
        <v>8051</v>
      </c>
      <c r="E478" s="8" t="s">
        <v>34</v>
      </c>
      <c r="F478" s="8">
        <v>7</v>
      </c>
      <c r="G478" s="8" t="s">
        <v>39</v>
      </c>
      <c r="H478" s="9">
        <v>29347825</v>
      </c>
      <c r="I478" s="8"/>
    </row>
    <row r="479" spans="1:9" x14ac:dyDescent="0.25">
      <c r="A479" s="8">
        <v>2017</v>
      </c>
      <c r="B479" s="8" t="s">
        <v>32</v>
      </c>
      <c r="C479" s="8" t="s">
        <v>33</v>
      </c>
      <c r="D479" s="8">
        <v>8054</v>
      </c>
      <c r="E479" s="8" t="s">
        <v>40</v>
      </c>
      <c r="F479" s="8">
        <v>1</v>
      </c>
      <c r="G479" s="8" t="s">
        <v>35</v>
      </c>
      <c r="H479" s="9">
        <v>231523</v>
      </c>
      <c r="I479" s="8"/>
    </row>
    <row r="480" spans="1:9" x14ac:dyDescent="0.25">
      <c r="A480" s="8">
        <v>2017</v>
      </c>
      <c r="B480" s="8" t="s">
        <v>32</v>
      </c>
      <c r="C480" s="8" t="s">
        <v>33</v>
      </c>
      <c r="D480" s="8">
        <v>8054</v>
      </c>
      <c r="E480" s="8" t="s">
        <v>40</v>
      </c>
      <c r="F480" s="8">
        <v>3</v>
      </c>
      <c r="G480" s="8" t="s">
        <v>36</v>
      </c>
      <c r="H480" s="9">
        <v>1548245899</v>
      </c>
      <c r="I480" s="8" t="s">
        <v>41</v>
      </c>
    </row>
    <row r="481" spans="1:9" x14ac:dyDescent="0.25">
      <c r="A481" s="8">
        <v>2017</v>
      </c>
      <c r="B481" s="8" t="s">
        <v>32</v>
      </c>
      <c r="C481" s="8" t="s">
        <v>33</v>
      </c>
      <c r="D481" s="8">
        <v>8054</v>
      </c>
      <c r="E481" s="8" t="s">
        <v>40</v>
      </c>
      <c r="F481" s="8">
        <v>4</v>
      </c>
      <c r="G481" s="8" t="s">
        <v>37</v>
      </c>
      <c r="H481" s="9">
        <v>344890</v>
      </c>
      <c r="I481" s="8"/>
    </row>
    <row r="482" spans="1:9" x14ac:dyDescent="0.25">
      <c r="A482" s="8">
        <v>2017</v>
      </c>
      <c r="B482" s="8" t="s">
        <v>32</v>
      </c>
      <c r="C482" s="8" t="s">
        <v>33</v>
      </c>
      <c r="D482" s="8">
        <v>8054</v>
      </c>
      <c r="E482" s="8" t="s">
        <v>40</v>
      </c>
      <c r="F482" s="8">
        <v>6</v>
      </c>
      <c r="G482" s="8" t="s">
        <v>38</v>
      </c>
      <c r="H482" s="9">
        <v>38426838</v>
      </c>
      <c r="I482" s="8"/>
    </row>
    <row r="483" spans="1:9" x14ac:dyDescent="0.25">
      <c r="A483" s="8">
        <v>2017</v>
      </c>
      <c r="B483" s="8" t="s">
        <v>32</v>
      </c>
      <c r="C483" s="8" t="s">
        <v>33</v>
      </c>
      <c r="D483" s="8">
        <v>8054</v>
      </c>
      <c r="E483" s="8" t="s">
        <v>40</v>
      </c>
      <c r="F483" s="8">
        <v>7</v>
      </c>
      <c r="G483" s="8" t="s">
        <v>39</v>
      </c>
      <c r="H483" s="9">
        <v>15035498</v>
      </c>
      <c r="I483" s="8"/>
    </row>
    <row r="484" spans="1:9" x14ac:dyDescent="0.25">
      <c r="A484" s="8">
        <v>2017</v>
      </c>
      <c r="B484" s="8" t="s">
        <v>32</v>
      </c>
      <c r="C484" s="8" t="s">
        <v>33</v>
      </c>
      <c r="D484" s="8">
        <v>8087</v>
      </c>
      <c r="E484" s="8" t="s">
        <v>42</v>
      </c>
      <c r="F484" s="8">
        <v>1</v>
      </c>
      <c r="G484" s="8" t="s">
        <v>35</v>
      </c>
      <c r="H484" s="8"/>
      <c r="I484" s="8" t="s">
        <v>43</v>
      </c>
    </row>
    <row r="485" spans="1:9" x14ac:dyDescent="0.25">
      <c r="A485" s="8">
        <v>2017</v>
      </c>
      <c r="B485" s="8" t="s">
        <v>32</v>
      </c>
      <c r="C485" s="8" t="s">
        <v>33</v>
      </c>
      <c r="D485" s="8">
        <v>8087</v>
      </c>
      <c r="E485" s="8" t="s">
        <v>42</v>
      </c>
      <c r="F485" s="8">
        <v>4</v>
      </c>
      <c r="G485" s="8" t="s">
        <v>37</v>
      </c>
      <c r="H485" s="9">
        <v>59071</v>
      </c>
      <c r="I485" s="8"/>
    </row>
    <row r="486" spans="1:9" x14ac:dyDescent="0.25">
      <c r="A486" s="8">
        <v>2017</v>
      </c>
      <c r="B486" s="8" t="s">
        <v>32</v>
      </c>
      <c r="C486" s="8" t="s">
        <v>33</v>
      </c>
      <c r="D486" s="8">
        <v>8087</v>
      </c>
      <c r="E486" s="8" t="s">
        <v>42</v>
      </c>
      <c r="F486" s="8">
        <v>6</v>
      </c>
      <c r="G486" s="8" t="s">
        <v>38</v>
      </c>
      <c r="H486" s="9">
        <v>34834</v>
      </c>
      <c r="I486" s="8"/>
    </row>
    <row r="487" spans="1:9" x14ac:dyDescent="0.25">
      <c r="A487" s="8">
        <v>2017</v>
      </c>
      <c r="B487" s="8" t="s">
        <v>32</v>
      </c>
      <c r="C487" s="8" t="s">
        <v>33</v>
      </c>
      <c r="D487" s="8">
        <v>8087</v>
      </c>
      <c r="E487" s="8" t="s">
        <v>42</v>
      </c>
      <c r="F487" s="8">
        <v>7</v>
      </c>
      <c r="G487" s="8" t="s">
        <v>39</v>
      </c>
      <c r="H487" s="9">
        <v>406230</v>
      </c>
      <c r="I487" s="8"/>
    </row>
    <row r="488" spans="1:9" x14ac:dyDescent="0.25">
      <c r="A488" s="8">
        <v>2017</v>
      </c>
      <c r="B488" s="8" t="s">
        <v>32</v>
      </c>
      <c r="C488" s="8" t="s">
        <v>33</v>
      </c>
      <c r="D488" s="8">
        <v>8120</v>
      </c>
      <c r="E488" s="8" t="s">
        <v>44</v>
      </c>
      <c r="F488" s="8">
        <v>1</v>
      </c>
      <c r="G488" s="8" t="s">
        <v>35</v>
      </c>
      <c r="H488" s="9">
        <v>28915</v>
      </c>
      <c r="I488" s="8"/>
    </row>
    <row r="489" spans="1:9" x14ac:dyDescent="0.25">
      <c r="A489" s="8">
        <v>2017</v>
      </c>
      <c r="B489" s="8" t="s">
        <v>32</v>
      </c>
      <c r="C489" s="8" t="s">
        <v>33</v>
      </c>
      <c r="D489" s="8">
        <v>8120</v>
      </c>
      <c r="E489" s="8" t="s">
        <v>44</v>
      </c>
      <c r="F489" s="8">
        <v>3</v>
      </c>
      <c r="G489" s="8" t="s">
        <v>36</v>
      </c>
      <c r="H489" s="9">
        <v>11747</v>
      </c>
      <c r="I489" s="8"/>
    </row>
    <row r="490" spans="1:9" x14ac:dyDescent="0.25">
      <c r="A490" s="8">
        <v>2017</v>
      </c>
      <c r="B490" s="8" t="s">
        <v>32</v>
      </c>
      <c r="C490" s="8" t="s">
        <v>33</v>
      </c>
      <c r="D490" s="8">
        <v>8120</v>
      </c>
      <c r="E490" s="8" t="s">
        <v>44</v>
      </c>
      <c r="F490" s="8">
        <v>4</v>
      </c>
      <c r="G490" s="8" t="s">
        <v>37</v>
      </c>
      <c r="H490" s="9">
        <v>306929</v>
      </c>
      <c r="I490" s="8"/>
    </row>
    <row r="491" spans="1:9" x14ac:dyDescent="0.25">
      <c r="A491" s="8">
        <v>2017</v>
      </c>
      <c r="B491" s="8" t="s">
        <v>32</v>
      </c>
      <c r="C491" s="8" t="s">
        <v>33</v>
      </c>
      <c r="D491" s="8">
        <v>8120</v>
      </c>
      <c r="E491" s="8" t="s">
        <v>44</v>
      </c>
      <c r="F491" s="8">
        <v>6</v>
      </c>
      <c r="G491" s="8" t="s">
        <v>38</v>
      </c>
      <c r="H491" s="9">
        <v>7062111</v>
      </c>
      <c r="I491" s="8"/>
    </row>
    <row r="492" spans="1:9" x14ac:dyDescent="0.25">
      <c r="A492" s="8">
        <v>2017</v>
      </c>
      <c r="B492" s="8" t="s">
        <v>32</v>
      </c>
      <c r="C492" s="8" t="s">
        <v>33</v>
      </c>
      <c r="D492" s="8">
        <v>8120</v>
      </c>
      <c r="E492" s="8" t="s">
        <v>44</v>
      </c>
      <c r="F492" s="8">
        <v>7</v>
      </c>
      <c r="G492" s="8" t="s">
        <v>39</v>
      </c>
      <c r="H492" s="9">
        <v>16925612</v>
      </c>
      <c r="I492" s="8"/>
    </row>
    <row r="493" spans="1:9" x14ac:dyDescent="0.25">
      <c r="A493" s="8">
        <v>2017</v>
      </c>
      <c r="B493" s="8" t="s">
        <v>32</v>
      </c>
      <c r="C493" s="8" t="s">
        <v>33</v>
      </c>
      <c r="D493" s="8">
        <v>8125</v>
      </c>
      <c r="E493" s="8" t="s">
        <v>45</v>
      </c>
      <c r="F493" s="8">
        <v>1</v>
      </c>
      <c r="G493" s="8" t="s">
        <v>35</v>
      </c>
      <c r="H493" s="9">
        <v>48827</v>
      </c>
      <c r="I493" s="8"/>
    </row>
    <row r="494" spans="1:9" x14ac:dyDescent="0.25">
      <c r="A494" s="8">
        <v>2017</v>
      </c>
      <c r="B494" s="8" t="s">
        <v>32</v>
      </c>
      <c r="C494" s="8" t="s">
        <v>33</v>
      </c>
      <c r="D494" s="8">
        <v>8125</v>
      </c>
      <c r="E494" s="8" t="s">
        <v>45</v>
      </c>
      <c r="F494" s="8">
        <v>3</v>
      </c>
      <c r="G494" s="8" t="s">
        <v>36</v>
      </c>
      <c r="H494" s="9">
        <v>169384111</v>
      </c>
      <c r="I494" s="8" t="s">
        <v>41</v>
      </c>
    </row>
    <row r="495" spans="1:9" x14ac:dyDescent="0.25">
      <c r="A495" s="8">
        <v>2017</v>
      </c>
      <c r="B495" s="8" t="s">
        <v>32</v>
      </c>
      <c r="C495" s="8" t="s">
        <v>33</v>
      </c>
      <c r="D495" s="8">
        <v>8125</v>
      </c>
      <c r="E495" s="8" t="s">
        <v>45</v>
      </c>
      <c r="F495" s="8">
        <v>4</v>
      </c>
      <c r="G495" s="8" t="s">
        <v>37</v>
      </c>
      <c r="H495" s="9">
        <v>897373</v>
      </c>
      <c r="I495" s="8"/>
    </row>
    <row r="496" spans="1:9" x14ac:dyDescent="0.25">
      <c r="A496" s="8">
        <v>2017</v>
      </c>
      <c r="B496" s="8" t="s">
        <v>32</v>
      </c>
      <c r="C496" s="8" t="s">
        <v>33</v>
      </c>
      <c r="D496" s="8">
        <v>8125</v>
      </c>
      <c r="E496" s="8" t="s">
        <v>45</v>
      </c>
      <c r="F496" s="8">
        <v>5</v>
      </c>
      <c r="G496" s="8" t="s">
        <v>46</v>
      </c>
      <c r="H496" s="9">
        <v>12206167</v>
      </c>
      <c r="I496" s="8"/>
    </row>
    <row r="497" spans="1:9" x14ac:dyDescent="0.25">
      <c r="A497" s="8">
        <v>2017</v>
      </c>
      <c r="B497" s="8" t="s">
        <v>32</v>
      </c>
      <c r="C497" s="8" t="s">
        <v>33</v>
      </c>
      <c r="D497" s="8">
        <v>8125</v>
      </c>
      <c r="E497" s="8" t="s">
        <v>45</v>
      </c>
      <c r="F497" s="8">
        <v>6</v>
      </c>
      <c r="G497" s="8" t="s">
        <v>38</v>
      </c>
      <c r="H497" s="9">
        <v>86168587</v>
      </c>
      <c r="I497" s="8"/>
    </row>
    <row r="498" spans="1:9" x14ac:dyDescent="0.25">
      <c r="A498" s="8">
        <v>2017</v>
      </c>
      <c r="B498" s="8" t="s">
        <v>32</v>
      </c>
      <c r="C498" s="8" t="s">
        <v>33</v>
      </c>
      <c r="D498" s="8">
        <v>8125</v>
      </c>
      <c r="E498" s="8" t="s">
        <v>45</v>
      </c>
      <c r="F498" s="8">
        <v>7</v>
      </c>
      <c r="G498" s="8" t="s">
        <v>39</v>
      </c>
      <c r="H498" s="9">
        <v>36735150</v>
      </c>
      <c r="I498" s="8"/>
    </row>
    <row r="499" spans="1:9" x14ac:dyDescent="0.25">
      <c r="A499" s="8">
        <v>2017</v>
      </c>
      <c r="B499" s="8" t="s">
        <v>32</v>
      </c>
      <c r="C499" s="8" t="s">
        <v>33</v>
      </c>
      <c r="D499" s="8">
        <v>8156</v>
      </c>
      <c r="E499" s="8" t="s">
        <v>47</v>
      </c>
      <c r="F499" s="8">
        <v>1</v>
      </c>
      <c r="G499" s="8" t="s">
        <v>35</v>
      </c>
      <c r="H499" s="9">
        <v>99594</v>
      </c>
      <c r="I499" s="8"/>
    </row>
    <row r="500" spans="1:9" x14ac:dyDescent="0.25">
      <c r="A500" s="8">
        <v>2017</v>
      </c>
      <c r="B500" s="8" t="s">
        <v>32</v>
      </c>
      <c r="C500" s="8" t="s">
        <v>33</v>
      </c>
      <c r="D500" s="8">
        <v>8156</v>
      </c>
      <c r="E500" s="8" t="s">
        <v>47</v>
      </c>
      <c r="F500" s="8">
        <v>3</v>
      </c>
      <c r="G500" s="8" t="s">
        <v>36</v>
      </c>
      <c r="H500" s="9">
        <v>84026064</v>
      </c>
      <c r="I500" s="8"/>
    </row>
    <row r="501" spans="1:9" x14ac:dyDescent="0.25">
      <c r="A501" s="8">
        <v>2017</v>
      </c>
      <c r="B501" s="8" t="s">
        <v>32</v>
      </c>
      <c r="C501" s="8" t="s">
        <v>33</v>
      </c>
      <c r="D501" s="8">
        <v>8156</v>
      </c>
      <c r="E501" s="8" t="s">
        <v>47</v>
      </c>
      <c r="F501" s="8">
        <v>4</v>
      </c>
      <c r="G501" s="8" t="s">
        <v>37</v>
      </c>
      <c r="H501" s="9">
        <v>381267</v>
      </c>
      <c r="I501" s="8"/>
    </row>
    <row r="502" spans="1:9" x14ac:dyDescent="0.25">
      <c r="A502" s="8">
        <v>2017</v>
      </c>
      <c r="B502" s="8" t="s">
        <v>32</v>
      </c>
      <c r="C502" s="8" t="s">
        <v>33</v>
      </c>
      <c r="D502" s="8">
        <v>8156</v>
      </c>
      <c r="E502" s="8" t="s">
        <v>47</v>
      </c>
      <c r="F502" s="8">
        <v>6</v>
      </c>
      <c r="G502" s="8" t="s">
        <v>38</v>
      </c>
      <c r="H502" s="9">
        <v>39816382</v>
      </c>
      <c r="I502" s="8"/>
    </row>
    <row r="503" spans="1:9" x14ac:dyDescent="0.25">
      <c r="A503" s="8">
        <v>2017</v>
      </c>
      <c r="B503" s="8" t="s">
        <v>32</v>
      </c>
      <c r="C503" s="8" t="s">
        <v>33</v>
      </c>
      <c r="D503" s="8">
        <v>8156</v>
      </c>
      <c r="E503" s="8" t="s">
        <v>47</v>
      </c>
      <c r="F503" s="8">
        <v>7</v>
      </c>
      <c r="G503" s="8" t="s">
        <v>39</v>
      </c>
      <c r="H503" s="9">
        <v>19255892</v>
      </c>
      <c r="I503" s="8"/>
    </row>
    <row r="504" spans="1:9" x14ac:dyDescent="0.25">
      <c r="A504" s="8">
        <v>2017</v>
      </c>
      <c r="B504" s="8" t="s">
        <v>32</v>
      </c>
      <c r="C504" s="8" t="s">
        <v>33</v>
      </c>
      <c r="D504" s="8">
        <v>8167</v>
      </c>
      <c r="E504" s="8" t="s">
        <v>48</v>
      </c>
      <c r="F504" s="8">
        <v>1</v>
      </c>
      <c r="G504" s="8" t="s">
        <v>35</v>
      </c>
      <c r="H504" s="9">
        <v>339475</v>
      </c>
      <c r="I504" s="8"/>
    </row>
    <row r="505" spans="1:9" x14ac:dyDescent="0.25">
      <c r="A505" s="8">
        <v>2017</v>
      </c>
      <c r="B505" s="8" t="s">
        <v>32</v>
      </c>
      <c r="C505" s="8" t="s">
        <v>33</v>
      </c>
      <c r="D505" s="8">
        <v>8167</v>
      </c>
      <c r="E505" s="8" t="s">
        <v>48</v>
      </c>
      <c r="F505" s="8">
        <v>3</v>
      </c>
      <c r="G505" s="8" t="s">
        <v>36</v>
      </c>
      <c r="H505" s="9">
        <v>113616169</v>
      </c>
      <c r="I505" s="8"/>
    </row>
    <row r="506" spans="1:9" x14ac:dyDescent="0.25">
      <c r="A506" s="8">
        <v>2017</v>
      </c>
      <c r="B506" s="8" t="s">
        <v>32</v>
      </c>
      <c r="C506" s="8" t="s">
        <v>33</v>
      </c>
      <c r="D506" s="8">
        <v>8167</v>
      </c>
      <c r="E506" s="8" t="s">
        <v>48</v>
      </c>
      <c r="F506" s="8">
        <v>4</v>
      </c>
      <c r="G506" s="8" t="s">
        <v>37</v>
      </c>
      <c r="H506" s="9">
        <v>254919</v>
      </c>
      <c r="I506" s="8"/>
    </row>
    <row r="507" spans="1:9" x14ac:dyDescent="0.25">
      <c r="A507" s="8">
        <v>2017</v>
      </c>
      <c r="B507" s="8" t="s">
        <v>32</v>
      </c>
      <c r="C507" s="8" t="s">
        <v>33</v>
      </c>
      <c r="D507" s="8">
        <v>8167</v>
      </c>
      <c r="E507" s="8" t="s">
        <v>48</v>
      </c>
      <c r="F507" s="8">
        <v>6</v>
      </c>
      <c r="G507" s="8" t="s">
        <v>38</v>
      </c>
      <c r="H507" s="9">
        <v>29013249</v>
      </c>
      <c r="I507" s="8"/>
    </row>
    <row r="508" spans="1:9" x14ac:dyDescent="0.25">
      <c r="A508" s="8">
        <v>2017</v>
      </c>
      <c r="B508" s="8" t="s">
        <v>32</v>
      </c>
      <c r="C508" s="8" t="s">
        <v>33</v>
      </c>
      <c r="D508" s="8">
        <v>8167</v>
      </c>
      <c r="E508" s="8" t="s">
        <v>48</v>
      </c>
      <c r="F508" s="8">
        <v>7</v>
      </c>
      <c r="G508" s="8" t="s">
        <v>39</v>
      </c>
      <c r="H508" s="9">
        <v>9466437</v>
      </c>
      <c r="I508" s="8"/>
    </row>
    <row r="509" spans="1:9" x14ac:dyDescent="0.25">
      <c r="A509" s="8">
        <v>2017</v>
      </c>
      <c r="B509" s="8" t="s">
        <v>32</v>
      </c>
      <c r="C509" s="8" t="s">
        <v>33</v>
      </c>
      <c r="D509" s="8">
        <v>8179</v>
      </c>
      <c r="E509" s="8" t="s">
        <v>49</v>
      </c>
      <c r="F509" s="8">
        <v>1</v>
      </c>
      <c r="G509" s="8" t="s">
        <v>35</v>
      </c>
      <c r="H509" s="9">
        <v>12325</v>
      </c>
      <c r="I509" s="8"/>
    </row>
    <row r="510" spans="1:9" x14ac:dyDescent="0.25">
      <c r="A510" s="8">
        <v>2017</v>
      </c>
      <c r="B510" s="8" t="s">
        <v>32</v>
      </c>
      <c r="C510" s="8" t="s">
        <v>33</v>
      </c>
      <c r="D510" s="8">
        <v>8179</v>
      </c>
      <c r="E510" s="8" t="s">
        <v>49</v>
      </c>
      <c r="F510" s="8">
        <v>4</v>
      </c>
      <c r="G510" s="8" t="s">
        <v>37</v>
      </c>
      <c r="H510" s="9">
        <v>17487</v>
      </c>
      <c r="I510" s="8"/>
    </row>
    <row r="511" spans="1:9" x14ac:dyDescent="0.25">
      <c r="A511" s="8">
        <v>2017</v>
      </c>
      <c r="B511" s="8" t="s">
        <v>32</v>
      </c>
      <c r="C511" s="8" t="s">
        <v>33</v>
      </c>
      <c r="D511" s="8">
        <v>8179</v>
      </c>
      <c r="E511" s="8" t="s">
        <v>49</v>
      </c>
      <c r="F511" s="8">
        <v>6</v>
      </c>
      <c r="G511" s="8" t="s">
        <v>38</v>
      </c>
      <c r="H511" s="9">
        <v>447349</v>
      </c>
      <c r="I511" s="8"/>
    </row>
    <row r="512" spans="1:9" x14ac:dyDescent="0.25">
      <c r="A512" s="8">
        <v>2017</v>
      </c>
      <c r="B512" s="8" t="s">
        <v>32</v>
      </c>
      <c r="C512" s="8" t="s">
        <v>33</v>
      </c>
      <c r="D512" s="8">
        <v>8179</v>
      </c>
      <c r="E512" s="8" t="s">
        <v>49</v>
      </c>
      <c r="F512" s="8">
        <v>7</v>
      </c>
      <c r="G512" s="8" t="s">
        <v>39</v>
      </c>
      <c r="H512" s="9">
        <v>1280743</v>
      </c>
      <c r="I512" s="8"/>
    </row>
    <row r="513" spans="1:9" x14ac:dyDescent="0.25">
      <c r="A513" s="8">
        <v>2017</v>
      </c>
      <c r="B513" s="8" t="s">
        <v>32</v>
      </c>
      <c r="C513" s="8" t="s">
        <v>33</v>
      </c>
      <c r="D513" s="8">
        <v>8180</v>
      </c>
      <c r="E513" s="8" t="s">
        <v>50</v>
      </c>
      <c r="F513" s="8">
        <v>1</v>
      </c>
      <c r="G513" s="8" t="s">
        <v>35</v>
      </c>
      <c r="H513" s="9">
        <v>35361</v>
      </c>
      <c r="I513" s="8"/>
    </row>
    <row r="514" spans="1:9" x14ac:dyDescent="0.25">
      <c r="A514" s="8">
        <v>2017</v>
      </c>
      <c r="B514" s="8" t="s">
        <v>32</v>
      </c>
      <c r="C514" s="8" t="s">
        <v>33</v>
      </c>
      <c r="D514" s="8">
        <v>8180</v>
      </c>
      <c r="E514" s="8" t="s">
        <v>50</v>
      </c>
      <c r="F514" s="8">
        <v>3</v>
      </c>
      <c r="G514" s="8" t="s">
        <v>36</v>
      </c>
      <c r="H514" s="9">
        <v>27751956</v>
      </c>
      <c r="I514" s="8"/>
    </row>
    <row r="515" spans="1:9" x14ac:dyDescent="0.25">
      <c r="A515" s="8">
        <v>2017</v>
      </c>
      <c r="B515" s="8" t="s">
        <v>32</v>
      </c>
      <c r="C515" s="8" t="s">
        <v>33</v>
      </c>
      <c r="D515" s="8">
        <v>8180</v>
      </c>
      <c r="E515" s="8" t="s">
        <v>50</v>
      </c>
      <c r="F515" s="8">
        <v>4</v>
      </c>
      <c r="G515" s="8" t="s">
        <v>37</v>
      </c>
      <c r="H515" s="9">
        <v>559822</v>
      </c>
      <c r="I515" s="8"/>
    </row>
    <row r="516" spans="1:9" x14ac:dyDescent="0.25">
      <c r="A516" s="8">
        <v>2017</v>
      </c>
      <c r="B516" s="8" t="s">
        <v>32</v>
      </c>
      <c r="C516" s="8" t="s">
        <v>33</v>
      </c>
      <c r="D516" s="8">
        <v>8180</v>
      </c>
      <c r="E516" s="8" t="s">
        <v>50</v>
      </c>
      <c r="F516" s="8">
        <v>6</v>
      </c>
      <c r="G516" s="8" t="s">
        <v>38</v>
      </c>
      <c r="H516" s="9">
        <v>31395128</v>
      </c>
      <c r="I516" s="8"/>
    </row>
    <row r="517" spans="1:9" x14ac:dyDescent="0.25">
      <c r="A517" s="8">
        <v>2017</v>
      </c>
      <c r="B517" s="8" t="s">
        <v>32</v>
      </c>
      <c r="C517" s="8" t="s">
        <v>33</v>
      </c>
      <c r="D517" s="8">
        <v>8180</v>
      </c>
      <c r="E517" s="8" t="s">
        <v>50</v>
      </c>
      <c r="F517" s="8">
        <v>7</v>
      </c>
      <c r="G517" s="8" t="s">
        <v>39</v>
      </c>
      <c r="H517" s="9">
        <v>39155720</v>
      </c>
      <c r="I517" s="8"/>
    </row>
    <row r="518" spans="1:9" x14ac:dyDescent="0.25">
      <c r="A518" s="8">
        <v>2017</v>
      </c>
      <c r="B518" s="8" t="s">
        <v>32</v>
      </c>
      <c r="C518" s="8" t="s">
        <v>33</v>
      </c>
      <c r="D518" s="8">
        <v>8184</v>
      </c>
      <c r="E518" s="8" t="s">
        <v>51</v>
      </c>
      <c r="F518" s="8">
        <v>1</v>
      </c>
      <c r="G518" s="8" t="s">
        <v>35</v>
      </c>
      <c r="H518" s="9">
        <v>114992</v>
      </c>
      <c r="I518" s="8"/>
    </row>
    <row r="519" spans="1:9" x14ac:dyDescent="0.25">
      <c r="A519" s="8">
        <v>2017</v>
      </c>
      <c r="B519" s="8" t="s">
        <v>32</v>
      </c>
      <c r="C519" s="8" t="s">
        <v>33</v>
      </c>
      <c r="D519" s="8">
        <v>8184</v>
      </c>
      <c r="E519" s="8" t="s">
        <v>51</v>
      </c>
      <c r="F519" s="8">
        <v>3</v>
      </c>
      <c r="G519" s="8" t="s">
        <v>36</v>
      </c>
      <c r="H519" s="9">
        <v>268046411</v>
      </c>
      <c r="I519" s="8"/>
    </row>
    <row r="520" spans="1:9" x14ac:dyDescent="0.25">
      <c r="A520" s="8">
        <v>2017</v>
      </c>
      <c r="B520" s="8" t="s">
        <v>32</v>
      </c>
      <c r="C520" s="8" t="s">
        <v>33</v>
      </c>
      <c r="D520" s="8">
        <v>8184</v>
      </c>
      <c r="E520" s="8" t="s">
        <v>51</v>
      </c>
      <c r="F520" s="8">
        <v>4</v>
      </c>
      <c r="G520" s="8" t="s">
        <v>37</v>
      </c>
      <c r="H520" s="9">
        <v>1339724</v>
      </c>
      <c r="I520" s="8"/>
    </row>
    <row r="521" spans="1:9" x14ac:dyDescent="0.25">
      <c r="A521" s="8">
        <v>2017</v>
      </c>
      <c r="B521" s="8" t="s">
        <v>32</v>
      </c>
      <c r="C521" s="8" t="s">
        <v>33</v>
      </c>
      <c r="D521" s="8">
        <v>8184</v>
      </c>
      <c r="E521" s="8" t="s">
        <v>51</v>
      </c>
      <c r="F521" s="8">
        <v>5</v>
      </c>
      <c r="G521" s="8" t="s">
        <v>46</v>
      </c>
      <c r="H521" s="9">
        <v>13891314</v>
      </c>
      <c r="I521" s="8"/>
    </row>
    <row r="522" spans="1:9" x14ac:dyDescent="0.25">
      <c r="A522" s="8">
        <v>2017</v>
      </c>
      <c r="B522" s="8" t="s">
        <v>32</v>
      </c>
      <c r="C522" s="8" t="s">
        <v>33</v>
      </c>
      <c r="D522" s="8">
        <v>8184</v>
      </c>
      <c r="E522" s="8" t="s">
        <v>51</v>
      </c>
      <c r="F522" s="8">
        <v>6</v>
      </c>
      <c r="G522" s="8" t="s">
        <v>38</v>
      </c>
      <c r="H522" s="9">
        <v>77996816</v>
      </c>
      <c r="I522" s="8"/>
    </row>
    <row r="523" spans="1:9" x14ac:dyDescent="0.25">
      <c r="A523" s="8">
        <v>2017</v>
      </c>
      <c r="B523" s="8" t="s">
        <v>32</v>
      </c>
      <c r="C523" s="8" t="s">
        <v>33</v>
      </c>
      <c r="D523" s="8">
        <v>8184</v>
      </c>
      <c r="E523" s="8" t="s">
        <v>51</v>
      </c>
      <c r="F523" s="8">
        <v>7</v>
      </c>
      <c r="G523" s="8" t="s">
        <v>39</v>
      </c>
      <c r="H523" s="9">
        <v>86155264</v>
      </c>
      <c r="I523" s="8"/>
    </row>
    <row r="524" spans="1:9" x14ac:dyDescent="0.25">
      <c r="A524" s="8">
        <v>2017</v>
      </c>
      <c r="B524" s="8" t="s">
        <v>32</v>
      </c>
      <c r="C524" s="8" t="s">
        <v>33</v>
      </c>
      <c r="D524" s="8">
        <v>8187</v>
      </c>
      <c r="E524" s="8" t="s">
        <v>52</v>
      </c>
      <c r="F524" s="8">
        <v>1</v>
      </c>
      <c r="G524" s="8" t="s">
        <v>35</v>
      </c>
      <c r="H524" s="9">
        <v>3461168</v>
      </c>
      <c r="I524" s="8"/>
    </row>
    <row r="525" spans="1:9" x14ac:dyDescent="0.25">
      <c r="A525" s="8">
        <v>2017</v>
      </c>
      <c r="B525" s="8" t="s">
        <v>32</v>
      </c>
      <c r="C525" s="8" t="s">
        <v>33</v>
      </c>
      <c r="D525" s="8">
        <v>8187</v>
      </c>
      <c r="E525" s="8" t="s">
        <v>52</v>
      </c>
      <c r="F525" s="8">
        <v>3</v>
      </c>
      <c r="G525" s="8" t="s">
        <v>36</v>
      </c>
      <c r="H525" s="9">
        <v>75637442</v>
      </c>
      <c r="I525" s="8"/>
    </row>
    <row r="526" spans="1:9" x14ac:dyDescent="0.25">
      <c r="A526" s="8">
        <v>2017</v>
      </c>
      <c r="B526" s="8" t="s">
        <v>32</v>
      </c>
      <c r="C526" s="8" t="s">
        <v>33</v>
      </c>
      <c r="D526" s="8">
        <v>8187</v>
      </c>
      <c r="E526" s="8" t="s">
        <v>52</v>
      </c>
      <c r="F526" s="8">
        <v>4</v>
      </c>
      <c r="G526" s="8" t="s">
        <v>37</v>
      </c>
      <c r="H526" s="9">
        <v>4587417</v>
      </c>
      <c r="I526" s="8"/>
    </row>
    <row r="527" spans="1:9" x14ac:dyDescent="0.25">
      <c r="A527" s="8">
        <v>2017</v>
      </c>
      <c r="B527" s="8" t="s">
        <v>32</v>
      </c>
      <c r="C527" s="8" t="s">
        <v>33</v>
      </c>
      <c r="D527" s="8">
        <v>8187</v>
      </c>
      <c r="E527" s="8" t="s">
        <v>52</v>
      </c>
      <c r="F527" s="8">
        <v>5</v>
      </c>
      <c r="G527" s="8" t="s">
        <v>46</v>
      </c>
      <c r="H527" s="8"/>
      <c r="I527" s="8" t="s">
        <v>43</v>
      </c>
    </row>
    <row r="528" spans="1:9" x14ac:dyDescent="0.25">
      <c r="A528" s="8">
        <v>2017</v>
      </c>
      <c r="B528" s="8" t="s">
        <v>32</v>
      </c>
      <c r="C528" s="8" t="s">
        <v>33</v>
      </c>
      <c r="D528" s="8">
        <v>8187</v>
      </c>
      <c r="E528" s="8" t="s">
        <v>52</v>
      </c>
      <c r="F528" s="8">
        <v>6</v>
      </c>
      <c r="G528" s="8" t="s">
        <v>38</v>
      </c>
      <c r="H528" s="9">
        <v>284727837</v>
      </c>
      <c r="I528" s="8"/>
    </row>
    <row r="529" spans="1:9" x14ac:dyDescent="0.25">
      <c r="A529" s="8">
        <v>2017</v>
      </c>
      <c r="B529" s="8" t="s">
        <v>32</v>
      </c>
      <c r="C529" s="8" t="s">
        <v>33</v>
      </c>
      <c r="D529" s="8">
        <v>8187</v>
      </c>
      <c r="E529" s="8" t="s">
        <v>52</v>
      </c>
      <c r="F529" s="8">
        <v>7</v>
      </c>
      <c r="G529" s="8" t="s">
        <v>39</v>
      </c>
      <c r="H529" s="9">
        <v>236038225</v>
      </c>
      <c r="I529" s="8"/>
    </row>
    <row r="530" spans="1:9" x14ac:dyDescent="0.25">
      <c r="A530" s="8">
        <v>2017</v>
      </c>
      <c r="B530" s="8" t="s">
        <v>32</v>
      </c>
      <c r="C530" s="8" t="s">
        <v>33</v>
      </c>
      <c r="D530" s="8">
        <v>8205</v>
      </c>
      <c r="E530" s="8" t="s">
        <v>53</v>
      </c>
      <c r="F530" s="8">
        <v>1</v>
      </c>
      <c r="G530" s="8" t="s">
        <v>35</v>
      </c>
      <c r="H530" s="9">
        <v>291042</v>
      </c>
      <c r="I530" s="8"/>
    </row>
    <row r="531" spans="1:9" x14ac:dyDescent="0.25">
      <c r="A531" s="8">
        <v>2017</v>
      </c>
      <c r="B531" s="8" t="s">
        <v>32</v>
      </c>
      <c r="C531" s="8" t="s">
        <v>33</v>
      </c>
      <c r="D531" s="8">
        <v>8205</v>
      </c>
      <c r="E531" s="8" t="s">
        <v>53</v>
      </c>
      <c r="F531" s="8">
        <v>3</v>
      </c>
      <c r="G531" s="8" t="s">
        <v>36</v>
      </c>
      <c r="H531" s="9">
        <v>62654541</v>
      </c>
      <c r="I531" s="8" t="s">
        <v>41</v>
      </c>
    </row>
    <row r="532" spans="1:9" x14ac:dyDescent="0.25">
      <c r="A532" s="8">
        <v>2017</v>
      </c>
      <c r="B532" s="8" t="s">
        <v>32</v>
      </c>
      <c r="C532" s="8" t="s">
        <v>33</v>
      </c>
      <c r="D532" s="8">
        <v>8205</v>
      </c>
      <c r="E532" s="8" t="s">
        <v>53</v>
      </c>
      <c r="F532" s="8">
        <v>4</v>
      </c>
      <c r="G532" s="8" t="s">
        <v>37</v>
      </c>
      <c r="H532" s="9">
        <v>2003294</v>
      </c>
      <c r="I532" s="8"/>
    </row>
    <row r="533" spans="1:9" x14ac:dyDescent="0.25">
      <c r="A533" s="8">
        <v>2017</v>
      </c>
      <c r="B533" s="8" t="s">
        <v>32</v>
      </c>
      <c r="C533" s="8" t="s">
        <v>33</v>
      </c>
      <c r="D533" s="8">
        <v>8205</v>
      </c>
      <c r="E533" s="8" t="s">
        <v>53</v>
      </c>
      <c r="F533" s="8">
        <v>5</v>
      </c>
      <c r="G533" s="8" t="s">
        <v>46</v>
      </c>
      <c r="H533" s="9">
        <v>23874448</v>
      </c>
      <c r="I533" s="8"/>
    </row>
    <row r="534" spans="1:9" x14ac:dyDescent="0.25">
      <c r="A534" s="8">
        <v>2017</v>
      </c>
      <c r="B534" s="8" t="s">
        <v>32</v>
      </c>
      <c r="C534" s="8" t="s">
        <v>33</v>
      </c>
      <c r="D534" s="8">
        <v>8205</v>
      </c>
      <c r="E534" s="8" t="s">
        <v>53</v>
      </c>
      <c r="F534" s="8">
        <v>6</v>
      </c>
      <c r="G534" s="8" t="s">
        <v>38</v>
      </c>
      <c r="H534" s="9">
        <v>264355707</v>
      </c>
      <c r="I534" s="8"/>
    </row>
    <row r="535" spans="1:9" x14ac:dyDescent="0.25">
      <c r="A535" s="8">
        <v>2017</v>
      </c>
      <c r="B535" s="8" t="s">
        <v>32</v>
      </c>
      <c r="C535" s="8" t="s">
        <v>33</v>
      </c>
      <c r="D535" s="8">
        <v>8205</v>
      </c>
      <c r="E535" s="8" t="s">
        <v>53</v>
      </c>
      <c r="F535" s="8">
        <v>7</v>
      </c>
      <c r="G535" s="8" t="s">
        <v>39</v>
      </c>
      <c r="H535" s="9">
        <v>137369433</v>
      </c>
      <c r="I535" s="8"/>
    </row>
    <row r="536" spans="1:9" x14ac:dyDescent="0.25">
      <c r="A536" s="8">
        <v>2017</v>
      </c>
      <c r="B536" s="8" t="s">
        <v>32</v>
      </c>
      <c r="C536" s="8" t="s">
        <v>33</v>
      </c>
      <c r="D536" s="8">
        <v>8223</v>
      </c>
      <c r="E536" s="8" t="s">
        <v>54</v>
      </c>
      <c r="F536" s="8">
        <v>1</v>
      </c>
      <c r="G536" s="8" t="s">
        <v>35</v>
      </c>
      <c r="H536" s="9">
        <v>112308</v>
      </c>
      <c r="I536" s="8"/>
    </row>
    <row r="537" spans="1:9" x14ac:dyDescent="0.25">
      <c r="A537" s="8">
        <v>2017</v>
      </c>
      <c r="B537" s="8" t="s">
        <v>32</v>
      </c>
      <c r="C537" s="8" t="s">
        <v>33</v>
      </c>
      <c r="D537" s="8">
        <v>8223</v>
      </c>
      <c r="E537" s="8" t="s">
        <v>54</v>
      </c>
      <c r="F537" s="8">
        <v>3</v>
      </c>
      <c r="G537" s="8" t="s">
        <v>36</v>
      </c>
      <c r="H537" s="9">
        <v>3804825</v>
      </c>
      <c r="I537" s="8"/>
    </row>
    <row r="538" spans="1:9" x14ac:dyDescent="0.25">
      <c r="A538" s="8">
        <v>2017</v>
      </c>
      <c r="B538" s="8" t="s">
        <v>32</v>
      </c>
      <c r="C538" s="8" t="s">
        <v>33</v>
      </c>
      <c r="D538" s="8">
        <v>8223</v>
      </c>
      <c r="E538" s="8" t="s">
        <v>54</v>
      </c>
      <c r="F538" s="8">
        <v>4</v>
      </c>
      <c r="G538" s="8" t="s">
        <v>37</v>
      </c>
      <c r="H538" s="9">
        <v>941591</v>
      </c>
      <c r="I538" s="8"/>
    </row>
    <row r="539" spans="1:9" x14ac:dyDescent="0.25">
      <c r="A539" s="8">
        <v>2017</v>
      </c>
      <c r="B539" s="8" t="s">
        <v>32</v>
      </c>
      <c r="C539" s="8" t="s">
        <v>33</v>
      </c>
      <c r="D539" s="8">
        <v>8223</v>
      </c>
      <c r="E539" s="8" t="s">
        <v>54</v>
      </c>
      <c r="F539" s="8">
        <v>6</v>
      </c>
      <c r="G539" s="8" t="s">
        <v>38</v>
      </c>
      <c r="H539" s="9">
        <v>2654572</v>
      </c>
      <c r="I539" s="8"/>
    </row>
    <row r="540" spans="1:9" x14ac:dyDescent="0.25">
      <c r="A540" s="8">
        <v>2017</v>
      </c>
      <c r="B540" s="8" t="s">
        <v>32</v>
      </c>
      <c r="C540" s="8" t="s">
        <v>33</v>
      </c>
      <c r="D540" s="8">
        <v>8223</v>
      </c>
      <c r="E540" s="8" t="s">
        <v>54</v>
      </c>
      <c r="F540" s="8">
        <v>7</v>
      </c>
      <c r="G540" s="8" t="s">
        <v>39</v>
      </c>
      <c r="H540" s="9">
        <v>3519589</v>
      </c>
      <c r="I540" s="8"/>
    </row>
    <row r="541" spans="1:9" x14ac:dyDescent="0.25">
      <c r="A541" s="8">
        <v>2017</v>
      </c>
      <c r="B541" s="8" t="s">
        <v>32</v>
      </c>
      <c r="C541" s="8" t="s">
        <v>33</v>
      </c>
      <c r="D541" s="8">
        <v>8238</v>
      </c>
      <c r="E541" s="8" t="s">
        <v>55</v>
      </c>
      <c r="F541" s="8">
        <v>1</v>
      </c>
      <c r="G541" s="8" t="s">
        <v>35</v>
      </c>
      <c r="H541" s="9">
        <v>63195</v>
      </c>
      <c r="I541" s="8"/>
    </row>
    <row r="542" spans="1:9" x14ac:dyDescent="0.25">
      <c r="A542" s="8">
        <v>2017</v>
      </c>
      <c r="B542" s="8" t="s">
        <v>32</v>
      </c>
      <c r="C542" s="8" t="s">
        <v>33</v>
      </c>
      <c r="D542" s="8">
        <v>8238</v>
      </c>
      <c r="E542" s="8" t="s">
        <v>55</v>
      </c>
      <c r="F542" s="8">
        <v>3</v>
      </c>
      <c r="G542" s="8" t="s">
        <v>36</v>
      </c>
      <c r="H542" s="9">
        <v>28355485</v>
      </c>
      <c r="I542" s="8"/>
    </row>
    <row r="543" spans="1:9" x14ac:dyDescent="0.25">
      <c r="A543" s="8">
        <v>2017</v>
      </c>
      <c r="B543" s="8" t="s">
        <v>32</v>
      </c>
      <c r="C543" s="8" t="s">
        <v>33</v>
      </c>
      <c r="D543" s="8">
        <v>8238</v>
      </c>
      <c r="E543" s="8" t="s">
        <v>55</v>
      </c>
      <c r="F543" s="8">
        <v>4</v>
      </c>
      <c r="G543" s="8" t="s">
        <v>37</v>
      </c>
      <c r="H543" s="9">
        <v>280311</v>
      </c>
      <c r="I543" s="8"/>
    </row>
    <row r="544" spans="1:9" x14ac:dyDescent="0.25">
      <c r="A544" s="8">
        <v>2017</v>
      </c>
      <c r="B544" s="8" t="s">
        <v>32</v>
      </c>
      <c r="C544" s="8" t="s">
        <v>33</v>
      </c>
      <c r="D544" s="8">
        <v>8238</v>
      </c>
      <c r="E544" s="8" t="s">
        <v>55</v>
      </c>
      <c r="F544" s="8">
        <v>5</v>
      </c>
      <c r="G544" s="8" t="s">
        <v>46</v>
      </c>
      <c r="H544" s="8"/>
      <c r="I544" s="8" t="s">
        <v>43</v>
      </c>
    </row>
    <row r="545" spans="1:9" x14ac:dyDescent="0.25">
      <c r="A545" s="8">
        <v>2017</v>
      </c>
      <c r="B545" s="8" t="s">
        <v>32</v>
      </c>
      <c r="C545" s="8" t="s">
        <v>33</v>
      </c>
      <c r="D545" s="8">
        <v>8238</v>
      </c>
      <c r="E545" s="8" t="s">
        <v>55</v>
      </c>
      <c r="F545" s="8">
        <v>6</v>
      </c>
      <c r="G545" s="8" t="s">
        <v>38</v>
      </c>
      <c r="H545" s="9">
        <v>27919445</v>
      </c>
      <c r="I545" s="8"/>
    </row>
    <row r="546" spans="1:9" x14ac:dyDescent="0.25">
      <c r="A546" s="8">
        <v>2017</v>
      </c>
      <c r="B546" s="8" t="s">
        <v>32</v>
      </c>
      <c r="C546" s="8" t="s">
        <v>33</v>
      </c>
      <c r="D546" s="8">
        <v>8238</v>
      </c>
      <c r="E546" s="8" t="s">
        <v>55</v>
      </c>
      <c r="F546" s="8">
        <v>7</v>
      </c>
      <c r="G546" s="8" t="s">
        <v>39</v>
      </c>
      <c r="H546" s="9">
        <v>27886355</v>
      </c>
      <c r="I546" s="8"/>
    </row>
    <row r="547" spans="1:9" x14ac:dyDescent="0.25">
      <c r="A547" s="8">
        <v>2017</v>
      </c>
      <c r="B547" s="8" t="s">
        <v>32</v>
      </c>
      <c r="C547" s="8" t="s">
        <v>33</v>
      </c>
      <c r="D547" s="8">
        <v>8252</v>
      </c>
      <c r="E547" s="8" t="s">
        <v>56</v>
      </c>
      <c r="F547" s="8">
        <v>1</v>
      </c>
      <c r="G547" s="8" t="s">
        <v>35</v>
      </c>
      <c r="H547" s="8"/>
      <c r="I547" s="8" t="s">
        <v>43</v>
      </c>
    </row>
    <row r="548" spans="1:9" x14ac:dyDescent="0.25">
      <c r="A548" s="8">
        <v>2017</v>
      </c>
      <c r="B548" s="8" t="s">
        <v>32</v>
      </c>
      <c r="C548" s="8" t="s">
        <v>33</v>
      </c>
      <c r="D548" s="8">
        <v>8252</v>
      </c>
      <c r="E548" s="8" t="s">
        <v>56</v>
      </c>
      <c r="F548" s="8">
        <v>3</v>
      </c>
      <c r="G548" s="8" t="s">
        <v>36</v>
      </c>
      <c r="H548" s="9">
        <v>183604535</v>
      </c>
      <c r="I548" s="8"/>
    </row>
    <row r="549" spans="1:9" x14ac:dyDescent="0.25">
      <c r="A549" s="8">
        <v>2017</v>
      </c>
      <c r="B549" s="8" t="s">
        <v>32</v>
      </c>
      <c r="C549" s="8" t="s">
        <v>33</v>
      </c>
      <c r="D549" s="8">
        <v>8252</v>
      </c>
      <c r="E549" s="8" t="s">
        <v>56</v>
      </c>
      <c r="F549" s="8">
        <v>4</v>
      </c>
      <c r="G549" s="8" t="s">
        <v>37</v>
      </c>
      <c r="H549" s="9">
        <v>417157</v>
      </c>
      <c r="I549" s="8"/>
    </row>
    <row r="550" spans="1:9" x14ac:dyDescent="0.25">
      <c r="A550" s="8">
        <v>2017</v>
      </c>
      <c r="B550" s="8" t="s">
        <v>32</v>
      </c>
      <c r="C550" s="8" t="s">
        <v>33</v>
      </c>
      <c r="D550" s="8">
        <v>8252</v>
      </c>
      <c r="E550" s="8" t="s">
        <v>56</v>
      </c>
      <c r="F550" s="8">
        <v>5</v>
      </c>
      <c r="G550" s="8" t="s">
        <v>46</v>
      </c>
      <c r="H550" s="8"/>
      <c r="I550" s="8" t="s">
        <v>43</v>
      </c>
    </row>
    <row r="551" spans="1:9" x14ac:dyDescent="0.25">
      <c r="A551" s="8">
        <v>2017</v>
      </c>
      <c r="B551" s="8" t="s">
        <v>32</v>
      </c>
      <c r="C551" s="8" t="s">
        <v>33</v>
      </c>
      <c r="D551" s="8">
        <v>8252</v>
      </c>
      <c r="E551" s="8" t="s">
        <v>56</v>
      </c>
      <c r="F551" s="8">
        <v>6</v>
      </c>
      <c r="G551" s="8" t="s">
        <v>38</v>
      </c>
      <c r="H551" s="9">
        <v>74141014</v>
      </c>
      <c r="I551" s="8"/>
    </row>
    <row r="552" spans="1:9" x14ac:dyDescent="0.25">
      <c r="A552" s="8">
        <v>2017</v>
      </c>
      <c r="B552" s="8" t="s">
        <v>32</v>
      </c>
      <c r="C552" s="8" t="s">
        <v>33</v>
      </c>
      <c r="D552" s="8">
        <v>8252</v>
      </c>
      <c r="E552" s="8" t="s">
        <v>56</v>
      </c>
      <c r="F552" s="8">
        <v>7</v>
      </c>
      <c r="G552" s="8" t="s">
        <v>39</v>
      </c>
      <c r="H552" s="9">
        <v>36809339</v>
      </c>
      <c r="I552" s="8"/>
    </row>
    <row r="553" spans="1:9" x14ac:dyDescent="0.25">
      <c r="A553" s="8">
        <v>2017</v>
      </c>
      <c r="B553" s="8" t="s">
        <v>32</v>
      </c>
      <c r="C553" s="8" t="s">
        <v>33</v>
      </c>
      <c r="D553" s="8">
        <v>8260</v>
      </c>
      <c r="E553" s="8" t="s">
        <v>57</v>
      </c>
      <c r="F553" s="8">
        <v>1</v>
      </c>
      <c r="G553" s="8" t="s">
        <v>35</v>
      </c>
      <c r="H553" s="9">
        <v>117977</v>
      </c>
      <c r="I553" s="8"/>
    </row>
    <row r="554" spans="1:9" x14ac:dyDescent="0.25">
      <c r="A554" s="8">
        <v>2017</v>
      </c>
      <c r="B554" s="8" t="s">
        <v>32</v>
      </c>
      <c r="C554" s="8" t="s">
        <v>33</v>
      </c>
      <c r="D554" s="8">
        <v>8260</v>
      </c>
      <c r="E554" s="8" t="s">
        <v>57</v>
      </c>
      <c r="F554" s="8">
        <v>3</v>
      </c>
      <c r="G554" s="8" t="s">
        <v>36</v>
      </c>
      <c r="H554" s="9">
        <v>180402137</v>
      </c>
      <c r="I554" s="8" t="s">
        <v>41</v>
      </c>
    </row>
    <row r="555" spans="1:9" x14ac:dyDescent="0.25">
      <c r="A555" s="8">
        <v>2017</v>
      </c>
      <c r="B555" s="8" t="s">
        <v>32</v>
      </c>
      <c r="C555" s="8" t="s">
        <v>33</v>
      </c>
      <c r="D555" s="8">
        <v>8260</v>
      </c>
      <c r="E555" s="8" t="s">
        <v>57</v>
      </c>
      <c r="F555" s="8">
        <v>4</v>
      </c>
      <c r="G555" s="8" t="s">
        <v>37</v>
      </c>
      <c r="H555" s="9">
        <v>184731</v>
      </c>
      <c r="I555" s="8"/>
    </row>
    <row r="556" spans="1:9" x14ac:dyDescent="0.25">
      <c r="A556" s="8">
        <v>2017</v>
      </c>
      <c r="B556" s="8" t="s">
        <v>32</v>
      </c>
      <c r="C556" s="8" t="s">
        <v>33</v>
      </c>
      <c r="D556" s="8">
        <v>8260</v>
      </c>
      <c r="E556" s="8" t="s">
        <v>57</v>
      </c>
      <c r="F556" s="8">
        <v>6</v>
      </c>
      <c r="G556" s="8" t="s">
        <v>38</v>
      </c>
      <c r="H556" s="9">
        <v>56834770</v>
      </c>
      <c r="I556" s="8"/>
    </row>
    <row r="557" spans="1:9" x14ac:dyDescent="0.25">
      <c r="A557" s="8">
        <v>2017</v>
      </c>
      <c r="B557" s="8" t="s">
        <v>32</v>
      </c>
      <c r="C557" s="8" t="s">
        <v>33</v>
      </c>
      <c r="D557" s="8">
        <v>8260</v>
      </c>
      <c r="E557" s="8" t="s">
        <v>57</v>
      </c>
      <c r="F557" s="8">
        <v>7</v>
      </c>
      <c r="G557" s="8" t="s">
        <v>39</v>
      </c>
      <c r="H557" s="9">
        <v>28263336</v>
      </c>
      <c r="I557" s="8"/>
    </row>
    <row r="558" spans="1:9" x14ac:dyDescent="0.25">
      <c r="A558" s="8">
        <v>2017</v>
      </c>
      <c r="B558" s="8" t="s">
        <v>32</v>
      </c>
      <c r="C558" s="8" t="s">
        <v>33</v>
      </c>
      <c r="D558" s="8">
        <v>8266</v>
      </c>
      <c r="E558" s="8" t="s">
        <v>58</v>
      </c>
      <c r="F558" s="8">
        <v>1</v>
      </c>
      <c r="G558" s="8" t="s">
        <v>35</v>
      </c>
      <c r="H558" s="9">
        <v>5409</v>
      </c>
      <c r="I558" s="8"/>
    </row>
    <row r="559" spans="1:9" x14ac:dyDescent="0.25">
      <c r="A559" s="8">
        <v>2017</v>
      </c>
      <c r="B559" s="8" t="s">
        <v>32</v>
      </c>
      <c r="C559" s="8" t="s">
        <v>33</v>
      </c>
      <c r="D559" s="8">
        <v>8266</v>
      </c>
      <c r="E559" s="8" t="s">
        <v>58</v>
      </c>
      <c r="F559" s="8">
        <v>3</v>
      </c>
      <c r="G559" s="8" t="s">
        <v>36</v>
      </c>
      <c r="H559" s="9">
        <v>53428749</v>
      </c>
      <c r="I559" s="8"/>
    </row>
    <row r="560" spans="1:9" x14ac:dyDescent="0.25">
      <c r="A560" s="8">
        <v>2017</v>
      </c>
      <c r="B560" s="8" t="s">
        <v>32</v>
      </c>
      <c r="C560" s="8" t="s">
        <v>33</v>
      </c>
      <c r="D560" s="8">
        <v>8266</v>
      </c>
      <c r="E560" s="8" t="s">
        <v>58</v>
      </c>
      <c r="F560" s="8">
        <v>4</v>
      </c>
      <c r="G560" s="8" t="s">
        <v>37</v>
      </c>
      <c r="H560" s="9">
        <v>639727</v>
      </c>
      <c r="I560" s="8"/>
    </row>
    <row r="561" spans="1:9" x14ac:dyDescent="0.25">
      <c r="A561" s="8">
        <v>2017</v>
      </c>
      <c r="B561" s="8" t="s">
        <v>32</v>
      </c>
      <c r="C561" s="8" t="s">
        <v>33</v>
      </c>
      <c r="D561" s="8">
        <v>8266</v>
      </c>
      <c r="E561" s="8" t="s">
        <v>58</v>
      </c>
      <c r="F561" s="8">
        <v>6</v>
      </c>
      <c r="G561" s="8" t="s">
        <v>38</v>
      </c>
      <c r="H561" s="9">
        <v>198762097</v>
      </c>
      <c r="I561" s="8"/>
    </row>
    <row r="562" spans="1:9" x14ac:dyDescent="0.25">
      <c r="A562" s="8">
        <v>2017</v>
      </c>
      <c r="B562" s="8" t="s">
        <v>32</v>
      </c>
      <c r="C562" s="8" t="s">
        <v>33</v>
      </c>
      <c r="D562" s="8">
        <v>8266</v>
      </c>
      <c r="E562" s="8" t="s">
        <v>58</v>
      </c>
      <c r="F562" s="8">
        <v>7</v>
      </c>
      <c r="G562" s="8" t="s">
        <v>39</v>
      </c>
      <c r="H562" s="9">
        <v>71180132</v>
      </c>
      <c r="I562" s="8"/>
    </row>
    <row r="563" spans="1:9" x14ac:dyDescent="0.25">
      <c r="A563" s="8">
        <v>2017</v>
      </c>
      <c r="B563" s="8" t="s">
        <v>32</v>
      </c>
      <c r="C563" s="8" t="s">
        <v>33</v>
      </c>
      <c r="D563" s="8">
        <v>8267</v>
      </c>
      <c r="E563" s="8" t="s">
        <v>59</v>
      </c>
      <c r="F563" s="8">
        <v>1</v>
      </c>
      <c r="G563" s="8" t="s">
        <v>35</v>
      </c>
      <c r="H563" s="9">
        <v>472582</v>
      </c>
      <c r="I563" s="8"/>
    </row>
    <row r="564" spans="1:9" x14ac:dyDescent="0.25">
      <c r="A564" s="8">
        <v>2017</v>
      </c>
      <c r="B564" s="8" t="s">
        <v>32</v>
      </c>
      <c r="C564" s="8" t="s">
        <v>33</v>
      </c>
      <c r="D564" s="8">
        <v>8267</v>
      </c>
      <c r="E564" s="8" t="s">
        <v>59</v>
      </c>
      <c r="F564" s="8">
        <v>3</v>
      </c>
      <c r="G564" s="8" t="s">
        <v>36</v>
      </c>
      <c r="H564" s="9">
        <v>32889652</v>
      </c>
      <c r="I564" s="8"/>
    </row>
    <row r="565" spans="1:9" x14ac:dyDescent="0.25">
      <c r="A565" s="8">
        <v>2017</v>
      </c>
      <c r="B565" s="8" t="s">
        <v>32</v>
      </c>
      <c r="C565" s="8" t="s">
        <v>33</v>
      </c>
      <c r="D565" s="8">
        <v>8267</v>
      </c>
      <c r="E565" s="8" t="s">
        <v>59</v>
      </c>
      <c r="F565" s="8">
        <v>4</v>
      </c>
      <c r="G565" s="8" t="s">
        <v>37</v>
      </c>
      <c r="H565" s="9">
        <v>194249</v>
      </c>
      <c r="I565" s="8"/>
    </row>
    <row r="566" spans="1:9" x14ac:dyDescent="0.25">
      <c r="A566" s="8">
        <v>2017</v>
      </c>
      <c r="B566" s="8" t="s">
        <v>32</v>
      </c>
      <c r="C566" s="8" t="s">
        <v>33</v>
      </c>
      <c r="D566" s="8">
        <v>8267</v>
      </c>
      <c r="E566" s="8" t="s">
        <v>59</v>
      </c>
      <c r="F566" s="8">
        <v>6</v>
      </c>
      <c r="G566" s="8" t="s">
        <v>38</v>
      </c>
      <c r="H566" s="9">
        <v>10568057</v>
      </c>
      <c r="I566" s="8"/>
    </row>
    <row r="567" spans="1:9" x14ac:dyDescent="0.25">
      <c r="A567" s="8">
        <v>2017</v>
      </c>
      <c r="B567" s="8" t="s">
        <v>32</v>
      </c>
      <c r="C567" s="8" t="s">
        <v>33</v>
      </c>
      <c r="D567" s="8">
        <v>8267</v>
      </c>
      <c r="E567" s="8" t="s">
        <v>59</v>
      </c>
      <c r="F567" s="8">
        <v>7</v>
      </c>
      <c r="G567" s="8" t="s">
        <v>39</v>
      </c>
      <c r="H567" s="9">
        <v>10430144</v>
      </c>
      <c r="I567" s="8"/>
    </row>
    <row r="568" spans="1:9" x14ac:dyDescent="0.25">
      <c r="A568" s="8">
        <v>2017</v>
      </c>
      <c r="B568" s="8" t="s">
        <v>32</v>
      </c>
      <c r="C568" s="8" t="s">
        <v>33</v>
      </c>
      <c r="D568" s="8">
        <v>8279</v>
      </c>
      <c r="E568" s="8" t="s">
        <v>60</v>
      </c>
      <c r="F568" s="8">
        <v>1</v>
      </c>
      <c r="G568" s="8" t="s">
        <v>35</v>
      </c>
      <c r="H568" s="9">
        <v>2887806</v>
      </c>
      <c r="I568" s="8"/>
    </row>
    <row r="569" spans="1:9" x14ac:dyDescent="0.25">
      <c r="A569" s="8">
        <v>2017</v>
      </c>
      <c r="B569" s="8" t="s">
        <v>32</v>
      </c>
      <c r="C569" s="8" t="s">
        <v>33</v>
      </c>
      <c r="D569" s="8">
        <v>8279</v>
      </c>
      <c r="E569" s="8" t="s">
        <v>60</v>
      </c>
      <c r="F569" s="8">
        <v>3</v>
      </c>
      <c r="G569" s="8" t="s">
        <v>36</v>
      </c>
      <c r="H569" s="9">
        <v>127573480</v>
      </c>
      <c r="I569" s="8" t="s">
        <v>41</v>
      </c>
    </row>
    <row r="570" spans="1:9" x14ac:dyDescent="0.25">
      <c r="A570" s="8">
        <v>2017</v>
      </c>
      <c r="B570" s="8" t="s">
        <v>32</v>
      </c>
      <c r="C570" s="8" t="s">
        <v>33</v>
      </c>
      <c r="D570" s="8">
        <v>8279</v>
      </c>
      <c r="E570" s="8" t="s">
        <v>60</v>
      </c>
      <c r="F570" s="8">
        <v>4</v>
      </c>
      <c r="G570" s="8" t="s">
        <v>37</v>
      </c>
      <c r="H570" s="9">
        <v>1807951</v>
      </c>
      <c r="I570" s="8"/>
    </row>
    <row r="571" spans="1:9" x14ac:dyDescent="0.25">
      <c r="A571" s="8">
        <v>2017</v>
      </c>
      <c r="B571" s="8" t="s">
        <v>32</v>
      </c>
      <c r="C571" s="8" t="s">
        <v>33</v>
      </c>
      <c r="D571" s="8">
        <v>8279</v>
      </c>
      <c r="E571" s="8" t="s">
        <v>60</v>
      </c>
      <c r="F571" s="8">
        <v>5</v>
      </c>
      <c r="G571" s="8" t="s">
        <v>46</v>
      </c>
      <c r="H571" s="8"/>
      <c r="I571" s="8" t="s">
        <v>43</v>
      </c>
    </row>
    <row r="572" spans="1:9" x14ac:dyDescent="0.25">
      <c r="A572" s="8">
        <v>2017</v>
      </c>
      <c r="B572" s="8" t="s">
        <v>32</v>
      </c>
      <c r="C572" s="8" t="s">
        <v>33</v>
      </c>
      <c r="D572" s="8">
        <v>8279</v>
      </c>
      <c r="E572" s="8" t="s">
        <v>60</v>
      </c>
      <c r="F572" s="8">
        <v>6</v>
      </c>
      <c r="G572" s="8" t="s">
        <v>38</v>
      </c>
      <c r="H572" s="9">
        <v>297787334</v>
      </c>
      <c r="I572" s="8"/>
    </row>
    <row r="573" spans="1:9" x14ac:dyDescent="0.25">
      <c r="A573" s="8">
        <v>2017</v>
      </c>
      <c r="B573" s="8" t="s">
        <v>32</v>
      </c>
      <c r="C573" s="8" t="s">
        <v>33</v>
      </c>
      <c r="D573" s="8">
        <v>8279</v>
      </c>
      <c r="E573" s="8" t="s">
        <v>60</v>
      </c>
      <c r="F573" s="8">
        <v>7</v>
      </c>
      <c r="G573" s="8" t="s">
        <v>39</v>
      </c>
      <c r="H573" s="9">
        <v>239265690</v>
      </c>
      <c r="I573" s="8"/>
    </row>
    <row r="574" spans="1:9" x14ac:dyDescent="0.25">
      <c r="A574" s="8">
        <v>2017</v>
      </c>
      <c r="B574" s="8" t="s">
        <v>32</v>
      </c>
      <c r="C574" s="8" t="s">
        <v>33</v>
      </c>
      <c r="D574" s="8">
        <v>8290</v>
      </c>
      <c r="E574" s="8" t="s">
        <v>61</v>
      </c>
      <c r="F574" s="8">
        <v>1</v>
      </c>
      <c r="G574" s="8" t="s">
        <v>35</v>
      </c>
      <c r="H574" s="9">
        <v>62569</v>
      </c>
      <c r="I574" s="8"/>
    </row>
    <row r="575" spans="1:9" x14ac:dyDescent="0.25">
      <c r="A575" s="8">
        <v>2017</v>
      </c>
      <c r="B575" s="8" t="s">
        <v>32</v>
      </c>
      <c r="C575" s="8" t="s">
        <v>33</v>
      </c>
      <c r="D575" s="8">
        <v>8290</v>
      </c>
      <c r="E575" s="8" t="s">
        <v>61</v>
      </c>
      <c r="F575" s="8">
        <v>3</v>
      </c>
      <c r="G575" s="8" t="s">
        <v>36</v>
      </c>
      <c r="H575" s="8"/>
      <c r="I575" s="8" t="s">
        <v>43</v>
      </c>
    </row>
    <row r="576" spans="1:9" x14ac:dyDescent="0.25">
      <c r="A576" s="8">
        <v>2017</v>
      </c>
      <c r="B576" s="8" t="s">
        <v>32</v>
      </c>
      <c r="C576" s="8" t="s">
        <v>33</v>
      </c>
      <c r="D576" s="8">
        <v>8290</v>
      </c>
      <c r="E576" s="8" t="s">
        <v>61</v>
      </c>
      <c r="F576" s="8">
        <v>4</v>
      </c>
      <c r="G576" s="8" t="s">
        <v>37</v>
      </c>
      <c r="H576" s="9">
        <v>22499</v>
      </c>
      <c r="I576" s="8"/>
    </row>
    <row r="577" spans="1:9" x14ac:dyDescent="0.25">
      <c r="A577" s="8">
        <v>2017</v>
      </c>
      <c r="B577" s="8" t="s">
        <v>32</v>
      </c>
      <c r="C577" s="8" t="s">
        <v>33</v>
      </c>
      <c r="D577" s="8">
        <v>8290</v>
      </c>
      <c r="E577" s="8" t="s">
        <v>61</v>
      </c>
      <c r="F577" s="8">
        <v>6</v>
      </c>
      <c r="G577" s="8" t="s">
        <v>38</v>
      </c>
      <c r="H577" s="9">
        <v>1344326</v>
      </c>
      <c r="I577" s="8"/>
    </row>
    <row r="578" spans="1:9" x14ac:dyDescent="0.25">
      <c r="A578" s="8">
        <v>2017</v>
      </c>
      <c r="B578" s="8" t="s">
        <v>32</v>
      </c>
      <c r="C578" s="8" t="s">
        <v>33</v>
      </c>
      <c r="D578" s="8">
        <v>8290</v>
      </c>
      <c r="E578" s="8" t="s">
        <v>61</v>
      </c>
      <c r="F578" s="8">
        <v>7</v>
      </c>
      <c r="G578" s="8" t="s">
        <v>39</v>
      </c>
      <c r="H578" s="9">
        <v>2735273</v>
      </c>
      <c r="I578" s="8"/>
    </row>
    <row r="579" spans="1:9" x14ac:dyDescent="0.25">
      <c r="A579" s="8">
        <v>2017</v>
      </c>
      <c r="B579" s="8" t="s">
        <v>32</v>
      </c>
      <c r="C579" s="8" t="s">
        <v>33</v>
      </c>
      <c r="D579" s="8">
        <v>8291</v>
      </c>
      <c r="E579" s="8" t="s">
        <v>62</v>
      </c>
      <c r="F579" s="8">
        <v>1</v>
      </c>
      <c r="G579" s="8" t="s">
        <v>35</v>
      </c>
      <c r="H579" s="9">
        <v>7451</v>
      </c>
      <c r="I579" s="8"/>
    </row>
    <row r="580" spans="1:9" x14ac:dyDescent="0.25">
      <c r="A580" s="8">
        <v>2017</v>
      </c>
      <c r="B580" s="8" t="s">
        <v>32</v>
      </c>
      <c r="C580" s="8" t="s">
        <v>33</v>
      </c>
      <c r="D580" s="8">
        <v>8291</v>
      </c>
      <c r="E580" s="8" t="s">
        <v>62</v>
      </c>
      <c r="F580" s="8">
        <v>3</v>
      </c>
      <c r="G580" s="8" t="s">
        <v>36</v>
      </c>
      <c r="H580" s="9">
        <v>12933360</v>
      </c>
      <c r="I580" s="8"/>
    </row>
    <row r="581" spans="1:9" x14ac:dyDescent="0.25">
      <c r="A581" s="8">
        <v>2017</v>
      </c>
      <c r="B581" s="8" t="s">
        <v>32</v>
      </c>
      <c r="C581" s="8" t="s">
        <v>33</v>
      </c>
      <c r="D581" s="8">
        <v>8291</v>
      </c>
      <c r="E581" s="8" t="s">
        <v>62</v>
      </c>
      <c r="F581" s="8">
        <v>4</v>
      </c>
      <c r="G581" s="8" t="s">
        <v>37</v>
      </c>
      <c r="H581" s="9">
        <v>141434</v>
      </c>
      <c r="I581" s="8"/>
    </row>
    <row r="582" spans="1:9" x14ac:dyDescent="0.25">
      <c r="A582" s="8">
        <v>2017</v>
      </c>
      <c r="B582" s="8" t="s">
        <v>32</v>
      </c>
      <c r="C582" s="8" t="s">
        <v>33</v>
      </c>
      <c r="D582" s="8">
        <v>8291</v>
      </c>
      <c r="E582" s="8" t="s">
        <v>62</v>
      </c>
      <c r="F582" s="8">
        <v>5</v>
      </c>
      <c r="G582" s="8" t="s">
        <v>46</v>
      </c>
      <c r="H582" s="8"/>
      <c r="I582" s="8" t="s">
        <v>43</v>
      </c>
    </row>
    <row r="583" spans="1:9" x14ac:dyDescent="0.25">
      <c r="A583" s="8">
        <v>2017</v>
      </c>
      <c r="B583" s="8" t="s">
        <v>32</v>
      </c>
      <c r="C583" s="8" t="s">
        <v>33</v>
      </c>
      <c r="D583" s="8">
        <v>8291</v>
      </c>
      <c r="E583" s="8" t="s">
        <v>62</v>
      </c>
      <c r="F583" s="8">
        <v>6</v>
      </c>
      <c r="G583" s="8" t="s">
        <v>38</v>
      </c>
      <c r="H583" s="9">
        <v>8234671</v>
      </c>
      <c r="I583" s="8"/>
    </row>
    <row r="584" spans="1:9" x14ac:dyDescent="0.25">
      <c r="A584" s="8">
        <v>2017</v>
      </c>
      <c r="B584" s="8" t="s">
        <v>32</v>
      </c>
      <c r="C584" s="8" t="s">
        <v>33</v>
      </c>
      <c r="D584" s="8">
        <v>8291</v>
      </c>
      <c r="E584" s="8" t="s">
        <v>62</v>
      </c>
      <c r="F584" s="8">
        <v>7</v>
      </c>
      <c r="G584" s="8" t="s">
        <v>39</v>
      </c>
      <c r="H584" s="9">
        <v>9273023</v>
      </c>
      <c r="I584" s="8"/>
    </row>
    <row r="585" spans="1:9" x14ac:dyDescent="0.25">
      <c r="A585" s="8">
        <v>2017</v>
      </c>
      <c r="B585" s="8" t="s">
        <v>32</v>
      </c>
      <c r="C585" s="8" t="s">
        <v>33</v>
      </c>
      <c r="D585" s="8">
        <v>8300</v>
      </c>
      <c r="E585" s="8" t="s">
        <v>63</v>
      </c>
      <c r="F585" s="8">
        <v>1</v>
      </c>
      <c r="G585" s="8" t="s">
        <v>35</v>
      </c>
      <c r="H585" s="9">
        <v>25110</v>
      </c>
      <c r="I585" s="8"/>
    </row>
    <row r="586" spans="1:9" x14ac:dyDescent="0.25">
      <c r="A586" s="8">
        <v>2017</v>
      </c>
      <c r="B586" s="8" t="s">
        <v>32</v>
      </c>
      <c r="C586" s="8" t="s">
        <v>33</v>
      </c>
      <c r="D586" s="8">
        <v>8300</v>
      </c>
      <c r="E586" s="8" t="s">
        <v>63</v>
      </c>
      <c r="F586" s="8">
        <v>3</v>
      </c>
      <c r="G586" s="8" t="s">
        <v>36</v>
      </c>
      <c r="H586" s="9">
        <v>27127994</v>
      </c>
      <c r="I586" s="8"/>
    </row>
    <row r="587" spans="1:9" x14ac:dyDescent="0.25">
      <c r="A587" s="8">
        <v>2017</v>
      </c>
      <c r="B587" s="8" t="s">
        <v>32</v>
      </c>
      <c r="C587" s="8" t="s">
        <v>33</v>
      </c>
      <c r="D587" s="8">
        <v>8300</v>
      </c>
      <c r="E587" s="8" t="s">
        <v>63</v>
      </c>
      <c r="F587" s="8">
        <v>4</v>
      </c>
      <c r="G587" s="8" t="s">
        <v>37</v>
      </c>
      <c r="H587" s="9">
        <v>240071</v>
      </c>
      <c r="I587" s="8"/>
    </row>
    <row r="588" spans="1:9" x14ac:dyDescent="0.25">
      <c r="A588" s="8">
        <v>2017</v>
      </c>
      <c r="B588" s="8" t="s">
        <v>32</v>
      </c>
      <c r="C588" s="8" t="s">
        <v>33</v>
      </c>
      <c r="D588" s="8">
        <v>8300</v>
      </c>
      <c r="E588" s="8" t="s">
        <v>63</v>
      </c>
      <c r="F588" s="8">
        <v>6</v>
      </c>
      <c r="G588" s="8" t="s">
        <v>38</v>
      </c>
      <c r="H588" s="9">
        <v>9380969</v>
      </c>
      <c r="I588" s="8"/>
    </row>
    <row r="589" spans="1:9" x14ac:dyDescent="0.25">
      <c r="A589" s="8">
        <v>2017</v>
      </c>
      <c r="B589" s="8" t="s">
        <v>32</v>
      </c>
      <c r="C589" s="8" t="s">
        <v>33</v>
      </c>
      <c r="D589" s="8">
        <v>8300</v>
      </c>
      <c r="E589" s="8" t="s">
        <v>63</v>
      </c>
      <c r="F589" s="8">
        <v>7</v>
      </c>
      <c r="G589" s="8" t="s">
        <v>39</v>
      </c>
      <c r="H589" s="9">
        <v>10401511</v>
      </c>
      <c r="I589" s="8"/>
    </row>
    <row r="590" spans="1:9" x14ac:dyDescent="0.25">
      <c r="A590" s="8">
        <v>2017</v>
      </c>
      <c r="B590" s="8" t="s">
        <v>32</v>
      </c>
      <c r="C590" s="8" t="s">
        <v>33</v>
      </c>
      <c r="D590" s="8">
        <v>8904</v>
      </c>
      <c r="E590" s="8" t="s">
        <v>64</v>
      </c>
      <c r="F590" s="8">
        <v>3</v>
      </c>
      <c r="G590" s="8" t="s">
        <v>36</v>
      </c>
      <c r="H590" s="9">
        <v>17248</v>
      </c>
      <c r="I590" s="8"/>
    </row>
    <row r="591" spans="1:9" x14ac:dyDescent="0.25">
      <c r="A591" s="8">
        <v>2017</v>
      </c>
      <c r="B591" s="8" t="s">
        <v>32</v>
      </c>
      <c r="C591" s="8" t="s">
        <v>33</v>
      </c>
      <c r="D591" s="8">
        <v>8904</v>
      </c>
      <c r="E591" s="8" t="s">
        <v>64</v>
      </c>
      <c r="F591" s="8">
        <v>4</v>
      </c>
      <c r="G591" s="8" t="s">
        <v>37</v>
      </c>
      <c r="H591" s="8"/>
      <c r="I591" s="8" t="s">
        <v>43</v>
      </c>
    </row>
    <row r="592" spans="1:9" x14ac:dyDescent="0.25">
      <c r="A592" s="8">
        <v>2017</v>
      </c>
      <c r="B592" s="8" t="s">
        <v>32</v>
      </c>
      <c r="C592" s="8" t="s">
        <v>33</v>
      </c>
      <c r="D592" s="8">
        <v>8904</v>
      </c>
      <c r="E592" s="8" t="s">
        <v>64</v>
      </c>
      <c r="F592" s="8">
        <v>6</v>
      </c>
      <c r="G592" s="8" t="s">
        <v>38</v>
      </c>
      <c r="H592" s="9">
        <v>6611965</v>
      </c>
      <c r="I592" s="8"/>
    </row>
    <row r="593" spans="1:9" x14ac:dyDescent="0.25">
      <c r="A593" s="8">
        <v>2017</v>
      </c>
      <c r="B593" s="8" t="s">
        <v>32</v>
      </c>
      <c r="C593" s="8" t="s">
        <v>33</v>
      </c>
      <c r="D593" s="8">
        <v>8904</v>
      </c>
      <c r="E593" s="8" t="s">
        <v>64</v>
      </c>
      <c r="F593" s="8">
        <v>7</v>
      </c>
      <c r="G593" s="8" t="s">
        <v>39</v>
      </c>
      <c r="H593" s="9">
        <v>12965103</v>
      </c>
      <c r="I593" s="8"/>
    </row>
    <row r="594" spans="1:9" x14ac:dyDescent="0.25">
      <c r="A594" s="8">
        <v>2018</v>
      </c>
      <c r="B594" s="8" t="s">
        <v>32</v>
      </c>
      <c r="C594" s="8" t="s">
        <v>33</v>
      </c>
      <c r="D594" s="8">
        <v>8051</v>
      </c>
      <c r="E594" s="8" t="s">
        <v>34</v>
      </c>
      <c r="F594" s="8">
        <v>1</v>
      </c>
      <c r="G594" s="8" t="s">
        <v>35</v>
      </c>
      <c r="H594" s="9">
        <v>201920</v>
      </c>
      <c r="I594" s="8"/>
    </row>
    <row r="595" spans="1:9" x14ac:dyDescent="0.25">
      <c r="A595" s="8">
        <v>2018</v>
      </c>
      <c r="B595" s="8" t="s">
        <v>32</v>
      </c>
      <c r="C595" s="8" t="s">
        <v>33</v>
      </c>
      <c r="D595" s="8">
        <v>8051</v>
      </c>
      <c r="E595" s="8" t="s">
        <v>34</v>
      </c>
      <c r="F595" s="8">
        <v>3</v>
      </c>
      <c r="G595" s="8" t="s">
        <v>36</v>
      </c>
      <c r="H595" s="9">
        <v>90066095</v>
      </c>
      <c r="I595" s="8"/>
    </row>
    <row r="596" spans="1:9" x14ac:dyDescent="0.25">
      <c r="A596" s="8">
        <v>2018</v>
      </c>
      <c r="B596" s="8" t="s">
        <v>32</v>
      </c>
      <c r="C596" s="8" t="s">
        <v>33</v>
      </c>
      <c r="D596" s="8">
        <v>8051</v>
      </c>
      <c r="E596" s="8" t="s">
        <v>34</v>
      </c>
      <c r="F596" s="8">
        <v>4</v>
      </c>
      <c r="G596" s="8" t="s">
        <v>37</v>
      </c>
      <c r="H596" s="9">
        <v>526906</v>
      </c>
      <c r="I596" s="8"/>
    </row>
    <row r="597" spans="1:9" x14ac:dyDescent="0.25">
      <c r="A597" s="8">
        <v>2018</v>
      </c>
      <c r="B597" s="8" t="s">
        <v>32</v>
      </c>
      <c r="C597" s="8" t="s">
        <v>33</v>
      </c>
      <c r="D597" s="8">
        <v>8051</v>
      </c>
      <c r="E597" s="8" t="s">
        <v>34</v>
      </c>
      <c r="F597" s="8">
        <v>6</v>
      </c>
      <c r="G597" s="8" t="s">
        <v>38</v>
      </c>
      <c r="H597" s="9">
        <v>29037488</v>
      </c>
      <c r="I597" s="8"/>
    </row>
    <row r="598" spans="1:9" x14ac:dyDescent="0.25">
      <c r="A598" s="8">
        <v>2018</v>
      </c>
      <c r="B598" s="8" t="s">
        <v>32</v>
      </c>
      <c r="C598" s="8" t="s">
        <v>33</v>
      </c>
      <c r="D598" s="8">
        <v>8051</v>
      </c>
      <c r="E598" s="8" t="s">
        <v>34</v>
      </c>
      <c r="F598" s="8">
        <v>7</v>
      </c>
      <c r="G598" s="8" t="s">
        <v>39</v>
      </c>
      <c r="H598" s="9">
        <v>29519611</v>
      </c>
      <c r="I598" s="8"/>
    </row>
    <row r="599" spans="1:9" x14ac:dyDescent="0.25">
      <c r="A599" s="8">
        <v>2018</v>
      </c>
      <c r="B599" s="8" t="s">
        <v>32</v>
      </c>
      <c r="C599" s="8" t="s">
        <v>33</v>
      </c>
      <c r="D599" s="8">
        <v>8054</v>
      </c>
      <c r="E599" s="8" t="s">
        <v>40</v>
      </c>
      <c r="F599" s="8">
        <v>1</v>
      </c>
      <c r="G599" s="8" t="s">
        <v>35</v>
      </c>
      <c r="H599" s="9">
        <v>212475</v>
      </c>
      <c r="I599" s="8"/>
    </row>
    <row r="600" spans="1:9" x14ac:dyDescent="0.25">
      <c r="A600" s="8">
        <v>2018</v>
      </c>
      <c r="B600" s="8" t="s">
        <v>32</v>
      </c>
      <c r="C600" s="8" t="s">
        <v>33</v>
      </c>
      <c r="D600" s="8">
        <v>8054</v>
      </c>
      <c r="E600" s="8" t="s">
        <v>40</v>
      </c>
      <c r="F600" s="8">
        <v>3</v>
      </c>
      <c r="G600" s="8" t="s">
        <v>36</v>
      </c>
      <c r="H600" s="9">
        <v>1593530418</v>
      </c>
      <c r="I600" s="8" t="s">
        <v>41</v>
      </c>
    </row>
    <row r="601" spans="1:9" x14ac:dyDescent="0.25">
      <c r="A601" s="8">
        <v>2018</v>
      </c>
      <c r="B601" s="8" t="s">
        <v>32</v>
      </c>
      <c r="C601" s="8" t="s">
        <v>33</v>
      </c>
      <c r="D601" s="8">
        <v>8054</v>
      </c>
      <c r="E601" s="8" t="s">
        <v>40</v>
      </c>
      <c r="F601" s="8">
        <v>4</v>
      </c>
      <c r="G601" s="8" t="s">
        <v>37</v>
      </c>
      <c r="H601" s="9">
        <v>387406</v>
      </c>
      <c r="I601" s="8"/>
    </row>
    <row r="602" spans="1:9" x14ac:dyDescent="0.25">
      <c r="A602" s="8">
        <v>2018</v>
      </c>
      <c r="B602" s="8" t="s">
        <v>32</v>
      </c>
      <c r="C602" s="8" t="s">
        <v>33</v>
      </c>
      <c r="D602" s="8">
        <v>8054</v>
      </c>
      <c r="E602" s="8" t="s">
        <v>40</v>
      </c>
      <c r="F602" s="8">
        <v>6</v>
      </c>
      <c r="G602" s="8" t="s">
        <v>38</v>
      </c>
      <c r="H602" s="9">
        <v>39773456</v>
      </c>
      <c r="I602" s="8"/>
    </row>
    <row r="603" spans="1:9" x14ac:dyDescent="0.25">
      <c r="A603" s="8">
        <v>2018</v>
      </c>
      <c r="B603" s="8" t="s">
        <v>32</v>
      </c>
      <c r="C603" s="8" t="s">
        <v>33</v>
      </c>
      <c r="D603" s="8">
        <v>8054</v>
      </c>
      <c r="E603" s="8" t="s">
        <v>40</v>
      </c>
      <c r="F603" s="8">
        <v>7</v>
      </c>
      <c r="G603" s="8" t="s">
        <v>39</v>
      </c>
      <c r="H603" s="9">
        <v>16255503</v>
      </c>
      <c r="I603" s="8"/>
    </row>
    <row r="604" spans="1:9" x14ac:dyDescent="0.25">
      <c r="A604" s="8">
        <v>2018</v>
      </c>
      <c r="B604" s="8" t="s">
        <v>32</v>
      </c>
      <c r="C604" s="8" t="s">
        <v>33</v>
      </c>
      <c r="D604" s="8">
        <v>8087</v>
      </c>
      <c r="E604" s="8" t="s">
        <v>42</v>
      </c>
      <c r="F604" s="8">
        <v>1</v>
      </c>
      <c r="G604" s="8" t="s">
        <v>35</v>
      </c>
      <c r="H604" s="8"/>
      <c r="I604" s="8" t="s">
        <v>43</v>
      </c>
    </row>
    <row r="605" spans="1:9" x14ac:dyDescent="0.25">
      <c r="A605" s="8">
        <v>2018</v>
      </c>
      <c r="B605" s="8" t="s">
        <v>32</v>
      </c>
      <c r="C605" s="8" t="s">
        <v>33</v>
      </c>
      <c r="D605" s="8">
        <v>8087</v>
      </c>
      <c r="E605" s="8" t="s">
        <v>42</v>
      </c>
      <c r="F605" s="8">
        <v>4</v>
      </c>
      <c r="G605" s="8" t="s">
        <v>37</v>
      </c>
      <c r="H605" s="9">
        <v>63315</v>
      </c>
      <c r="I605" s="8"/>
    </row>
    <row r="606" spans="1:9" x14ac:dyDescent="0.25">
      <c r="A606" s="8">
        <v>2018</v>
      </c>
      <c r="B606" s="8" t="s">
        <v>32</v>
      </c>
      <c r="C606" s="8" t="s">
        <v>33</v>
      </c>
      <c r="D606" s="8">
        <v>8087</v>
      </c>
      <c r="E606" s="8" t="s">
        <v>42</v>
      </c>
      <c r="F606" s="8">
        <v>6</v>
      </c>
      <c r="G606" s="8" t="s">
        <v>38</v>
      </c>
      <c r="H606" s="9">
        <v>36866</v>
      </c>
      <c r="I606" s="8"/>
    </row>
    <row r="607" spans="1:9" x14ac:dyDescent="0.25">
      <c r="A607" s="8">
        <v>2018</v>
      </c>
      <c r="B607" s="8" t="s">
        <v>32</v>
      </c>
      <c r="C607" s="8" t="s">
        <v>33</v>
      </c>
      <c r="D607" s="8">
        <v>8087</v>
      </c>
      <c r="E607" s="8" t="s">
        <v>42</v>
      </c>
      <c r="F607" s="8">
        <v>7</v>
      </c>
      <c r="G607" s="8" t="s">
        <v>39</v>
      </c>
      <c r="H607" s="9">
        <v>412677</v>
      </c>
      <c r="I607" s="8"/>
    </row>
    <row r="608" spans="1:9" x14ac:dyDescent="0.25">
      <c r="A608" s="8">
        <v>2018</v>
      </c>
      <c r="B608" s="8" t="s">
        <v>32</v>
      </c>
      <c r="C608" s="8" t="s">
        <v>33</v>
      </c>
      <c r="D608" s="8">
        <v>8120</v>
      </c>
      <c r="E608" s="8" t="s">
        <v>44</v>
      </c>
      <c r="F608" s="8">
        <v>1</v>
      </c>
      <c r="G608" s="8" t="s">
        <v>35</v>
      </c>
      <c r="H608" s="9">
        <v>30258</v>
      </c>
      <c r="I608" s="8"/>
    </row>
    <row r="609" spans="1:9" x14ac:dyDescent="0.25">
      <c r="A609" s="8">
        <v>2018</v>
      </c>
      <c r="B609" s="8" t="s">
        <v>32</v>
      </c>
      <c r="C609" s="8" t="s">
        <v>33</v>
      </c>
      <c r="D609" s="8">
        <v>8120</v>
      </c>
      <c r="E609" s="8" t="s">
        <v>44</v>
      </c>
      <c r="F609" s="8">
        <v>3</v>
      </c>
      <c r="G609" s="8" t="s">
        <v>36</v>
      </c>
      <c r="H609" s="9">
        <v>17333</v>
      </c>
      <c r="I609" s="8"/>
    </row>
    <row r="610" spans="1:9" x14ac:dyDescent="0.25">
      <c r="A610" s="8">
        <v>2018</v>
      </c>
      <c r="B610" s="8" t="s">
        <v>32</v>
      </c>
      <c r="C610" s="8" t="s">
        <v>33</v>
      </c>
      <c r="D610" s="8">
        <v>8120</v>
      </c>
      <c r="E610" s="8" t="s">
        <v>44</v>
      </c>
      <c r="F610" s="8">
        <v>4</v>
      </c>
      <c r="G610" s="8" t="s">
        <v>37</v>
      </c>
      <c r="H610" s="9">
        <v>350955</v>
      </c>
      <c r="I610" s="8"/>
    </row>
    <row r="611" spans="1:9" x14ac:dyDescent="0.25">
      <c r="A611" s="8">
        <v>2018</v>
      </c>
      <c r="B611" s="8" t="s">
        <v>32</v>
      </c>
      <c r="C611" s="8" t="s">
        <v>33</v>
      </c>
      <c r="D611" s="8">
        <v>8120</v>
      </c>
      <c r="E611" s="8" t="s">
        <v>44</v>
      </c>
      <c r="F611" s="8">
        <v>6</v>
      </c>
      <c r="G611" s="8" t="s">
        <v>38</v>
      </c>
      <c r="H611" s="9">
        <v>7026565</v>
      </c>
      <c r="I611" s="8"/>
    </row>
    <row r="612" spans="1:9" x14ac:dyDescent="0.25">
      <c r="A612" s="8">
        <v>2018</v>
      </c>
      <c r="B612" s="8" t="s">
        <v>32</v>
      </c>
      <c r="C612" s="8" t="s">
        <v>33</v>
      </c>
      <c r="D612" s="8">
        <v>8120</v>
      </c>
      <c r="E612" s="8" t="s">
        <v>44</v>
      </c>
      <c r="F612" s="8">
        <v>7</v>
      </c>
      <c r="G612" s="8" t="s">
        <v>39</v>
      </c>
      <c r="H612" s="9">
        <v>17681641</v>
      </c>
      <c r="I612" s="8"/>
    </row>
    <row r="613" spans="1:9" x14ac:dyDescent="0.25">
      <c r="A613" s="8">
        <v>2018</v>
      </c>
      <c r="B613" s="8" t="s">
        <v>32</v>
      </c>
      <c r="C613" s="8" t="s">
        <v>33</v>
      </c>
      <c r="D613" s="8">
        <v>8125</v>
      </c>
      <c r="E613" s="8" t="s">
        <v>45</v>
      </c>
      <c r="F613" s="8">
        <v>1</v>
      </c>
      <c r="G613" s="8" t="s">
        <v>35</v>
      </c>
      <c r="H613" s="9">
        <v>47307</v>
      </c>
      <c r="I613" s="8"/>
    </row>
    <row r="614" spans="1:9" x14ac:dyDescent="0.25">
      <c r="A614" s="8">
        <v>2018</v>
      </c>
      <c r="B614" s="8" t="s">
        <v>32</v>
      </c>
      <c r="C614" s="8" t="s">
        <v>33</v>
      </c>
      <c r="D614" s="8">
        <v>8125</v>
      </c>
      <c r="E614" s="8" t="s">
        <v>45</v>
      </c>
      <c r="F614" s="8">
        <v>3</v>
      </c>
      <c r="G614" s="8" t="s">
        <v>36</v>
      </c>
      <c r="H614" s="9">
        <v>174969166</v>
      </c>
      <c r="I614" s="8" t="s">
        <v>41</v>
      </c>
    </row>
    <row r="615" spans="1:9" x14ac:dyDescent="0.25">
      <c r="A615" s="8">
        <v>2018</v>
      </c>
      <c r="B615" s="8" t="s">
        <v>32</v>
      </c>
      <c r="C615" s="8" t="s">
        <v>33</v>
      </c>
      <c r="D615" s="8">
        <v>8125</v>
      </c>
      <c r="E615" s="8" t="s">
        <v>45</v>
      </c>
      <c r="F615" s="8">
        <v>4</v>
      </c>
      <c r="G615" s="8" t="s">
        <v>37</v>
      </c>
      <c r="H615" s="9">
        <v>909643</v>
      </c>
      <c r="I615" s="8"/>
    </row>
    <row r="616" spans="1:9" x14ac:dyDescent="0.25">
      <c r="A616" s="8">
        <v>2018</v>
      </c>
      <c r="B616" s="8" t="s">
        <v>32</v>
      </c>
      <c r="C616" s="8" t="s">
        <v>33</v>
      </c>
      <c r="D616" s="8">
        <v>8125</v>
      </c>
      <c r="E616" s="8" t="s">
        <v>45</v>
      </c>
      <c r="F616" s="8">
        <v>5</v>
      </c>
      <c r="G616" s="8" t="s">
        <v>46</v>
      </c>
      <c r="H616" s="9">
        <v>13485489</v>
      </c>
      <c r="I616" s="8"/>
    </row>
    <row r="617" spans="1:9" x14ac:dyDescent="0.25">
      <c r="A617" s="8">
        <v>2018</v>
      </c>
      <c r="B617" s="8" t="s">
        <v>32</v>
      </c>
      <c r="C617" s="8" t="s">
        <v>33</v>
      </c>
      <c r="D617" s="8">
        <v>8125</v>
      </c>
      <c r="E617" s="8" t="s">
        <v>45</v>
      </c>
      <c r="F617" s="8">
        <v>6</v>
      </c>
      <c r="G617" s="8" t="s">
        <v>38</v>
      </c>
      <c r="H617" s="9">
        <v>84530237</v>
      </c>
      <c r="I617" s="8"/>
    </row>
    <row r="618" spans="1:9" x14ac:dyDescent="0.25">
      <c r="A618" s="8">
        <v>2018</v>
      </c>
      <c r="B618" s="8" t="s">
        <v>32</v>
      </c>
      <c r="C618" s="8" t="s">
        <v>33</v>
      </c>
      <c r="D618" s="8">
        <v>8125</v>
      </c>
      <c r="E618" s="8" t="s">
        <v>45</v>
      </c>
      <c r="F618" s="8">
        <v>7</v>
      </c>
      <c r="G618" s="8" t="s">
        <v>39</v>
      </c>
      <c r="H618" s="9">
        <v>37803480</v>
      </c>
      <c r="I618" s="8"/>
    </row>
    <row r="619" spans="1:9" x14ac:dyDescent="0.25">
      <c r="A619" s="8">
        <v>2018</v>
      </c>
      <c r="B619" s="8" t="s">
        <v>32</v>
      </c>
      <c r="C619" s="8" t="s">
        <v>33</v>
      </c>
      <c r="D619" s="8">
        <v>8156</v>
      </c>
      <c r="E619" s="8" t="s">
        <v>47</v>
      </c>
      <c r="F619" s="8">
        <v>1</v>
      </c>
      <c r="G619" s="8" t="s">
        <v>35</v>
      </c>
      <c r="H619" s="9">
        <v>94031</v>
      </c>
      <c r="I619" s="8"/>
    </row>
    <row r="620" spans="1:9" x14ac:dyDescent="0.25">
      <c r="A620" s="8">
        <v>2018</v>
      </c>
      <c r="B620" s="8" t="s">
        <v>32</v>
      </c>
      <c r="C620" s="8" t="s">
        <v>33</v>
      </c>
      <c r="D620" s="8">
        <v>8156</v>
      </c>
      <c r="E620" s="8" t="s">
        <v>47</v>
      </c>
      <c r="F620" s="8">
        <v>3</v>
      </c>
      <c r="G620" s="8" t="s">
        <v>36</v>
      </c>
      <c r="H620" s="9">
        <v>89606341</v>
      </c>
      <c r="I620" s="8"/>
    </row>
    <row r="621" spans="1:9" x14ac:dyDescent="0.25">
      <c r="A621" s="8">
        <v>2018</v>
      </c>
      <c r="B621" s="8" t="s">
        <v>32</v>
      </c>
      <c r="C621" s="8" t="s">
        <v>33</v>
      </c>
      <c r="D621" s="8">
        <v>8156</v>
      </c>
      <c r="E621" s="8" t="s">
        <v>47</v>
      </c>
      <c r="F621" s="8">
        <v>4</v>
      </c>
      <c r="G621" s="8" t="s">
        <v>37</v>
      </c>
      <c r="H621" s="9">
        <v>348219</v>
      </c>
      <c r="I621" s="8"/>
    </row>
    <row r="622" spans="1:9" x14ac:dyDescent="0.25">
      <c r="A622" s="8">
        <v>2018</v>
      </c>
      <c r="B622" s="8" t="s">
        <v>32</v>
      </c>
      <c r="C622" s="8" t="s">
        <v>33</v>
      </c>
      <c r="D622" s="8">
        <v>8156</v>
      </c>
      <c r="E622" s="8" t="s">
        <v>47</v>
      </c>
      <c r="F622" s="8">
        <v>6</v>
      </c>
      <c r="G622" s="8" t="s">
        <v>38</v>
      </c>
      <c r="H622" s="9">
        <v>41497511</v>
      </c>
      <c r="I622" s="8"/>
    </row>
    <row r="623" spans="1:9" x14ac:dyDescent="0.25">
      <c r="A623" s="8">
        <v>2018</v>
      </c>
      <c r="B623" s="8" t="s">
        <v>32</v>
      </c>
      <c r="C623" s="8" t="s">
        <v>33</v>
      </c>
      <c r="D623" s="8">
        <v>8156</v>
      </c>
      <c r="E623" s="8" t="s">
        <v>47</v>
      </c>
      <c r="F623" s="8">
        <v>7</v>
      </c>
      <c r="G623" s="8" t="s">
        <v>39</v>
      </c>
      <c r="H623" s="9">
        <v>19619444</v>
      </c>
      <c r="I623" s="8"/>
    </row>
    <row r="624" spans="1:9" x14ac:dyDescent="0.25">
      <c r="A624" s="8">
        <v>2018</v>
      </c>
      <c r="B624" s="8" t="s">
        <v>32</v>
      </c>
      <c r="C624" s="8" t="s">
        <v>33</v>
      </c>
      <c r="D624" s="8">
        <v>8167</v>
      </c>
      <c r="E624" s="8" t="s">
        <v>48</v>
      </c>
      <c r="F624" s="8">
        <v>1</v>
      </c>
      <c r="G624" s="8" t="s">
        <v>35</v>
      </c>
      <c r="H624" s="9">
        <v>320240</v>
      </c>
      <c r="I624" s="8"/>
    </row>
    <row r="625" spans="1:9" x14ac:dyDescent="0.25">
      <c r="A625" s="8">
        <v>2018</v>
      </c>
      <c r="B625" s="8" t="s">
        <v>32</v>
      </c>
      <c r="C625" s="8" t="s">
        <v>33</v>
      </c>
      <c r="D625" s="8">
        <v>8167</v>
      </c>
      <c r="E625" s="8" t="s">
        <v>48</v>
      </c>
      <c r="F625" s="8">
        <v>3</v>
      </c>
      <c r="G625" s="8" t="s">
        <v>36</v>
      </c>
      <c r="H625" s="9">
        <v>112291584</v>
      </c>
      <c r="I625" s="8"/>
    </row>
    <row r="626" spans="1:9" x14ac:dyDescent="0.25">
      <c r="A626" s="8">
        <v>2018</v>
      </c>
      <c r="B626" s="8" t="s">
        <v>32</v>
      </c>
      <c r="C626" s="8" t="s">
        <v>33</v>
      </c>
      <c r="D626" s="8">
        <v>8167</v>
      </c>
      <c r="E626" s="8" t="s">
        <v>48</v>
      </c>
      <c r="F626" s="8">
        <v>4</v>
      </c>
      <c r="G626" s="8" t="s">
        <v>37</v>
      </c>
      <c r="H626" s="9">
        <v>284334</v>
      </c>
      <c r="I626" s="8"/>
    </row>
    <row r="627" spans="1:9" x14ac:dyDescent="0.25">
      <c r="A627" s="8">
        <v>2018</v>
      </c>
      <c r="B627" s="8" t="s">
        <v>32</v>
      </c>
      <c r="C627" s="8" t="s">
        <v>33</v>
      </c>
      <c r="D627" s="8">
        <v>8167</v>
      </c>
      <c r="E627" s="8" t="s">
        <v>48</v>
      </c>
      <c r="F627" s="8">
        <v>6</v>
      </c>
      <c r="G627" s="8" t="s">
        <v>38</v>
      </c>
      <c r="H627" s="9">
        <v>32720114</v>
      </c>
      <c r="I627" s="8"/>
    </row>
    <row r="628" spans="1:9" x14ac:dyDescent="0.25">
      <c r="A628" s="8">
        <v>2018</v>
      </c>
      <c r="B628" s="8" t="s">
        <v>32</v>
      </c>
      <c r="C628" s="8" t="s">
        <v>33</v>
      </c>
      <c r="D628" s="8">
        <v>8167</v>
      </c>
      <c r="E628" s="8" t="s">
        <v>48</v>
      </c>
      <c r="F628" s="8">
        <v>7</v>
      </c>
      <c r="G628" s="8" t="s">
        <v>39</v>
      </c>
      <c r="H628" s="9">
        <v>9482757</v>
      </c>
      <c r="I628" s="8"/>
    </row>
    <row r="629" spans="1:9" x14ac:dyDescent="0.25">
      <c r="A629" s="8">
        <v>2018</v>
      </c>
      <c r="B629" s="8" t="s">
        <v>32</v>
      </c>
      <c r="C629" s="8" t="s">
        <v>33</v>
      </c>
      <c r="D629" s="8">
        <v>8179</v>
      </c>
      <c r="E629" s="8" t="s">
        <v>49</v>
      </c>
      <c r="F629" s="8">
        <v>1</v>
      </c>
      <c r="G629" s="8" t="s">
        <v>35</v>
      </c>
      <c r="H629" s="9">
        <v>12588</v>
      </c>
      <c r="I629" s="8"/>
    </row>
    <row r="630" spans="1:9" x14ac:dyDescent="0.25">
      <c r="A630" s="8">
        <v>2018</v>
      </c>
      <c r="B630" s="8" t="s">
        <v>32</v>
      </c>
      <c r="C630" s="8" t="s">
        <v>33</v>
      </c>
      <c r="D630" s="8">
        <v>8179</v>
      </c>
      <c r="E630" s="8" t="s">
        <v>49</v>
      </c>
      <c r="F630" s="8">
        <v>4</v>
      </c>
      <c r="G630" s="8" t="s">
        <v>37</v>
      </c>
      <c r="H630" s="9">
        <v>71936</v>
      </c>
      <c r="I630" s="8"/>
    </row>
    <row r="631" spans="1:9" x14ac:dyDescent="0.25">
      <c r="A631" s="8">
        <v>2018</v>
      </c>
      <c r="B631" s="8" t="s">
        <v>32</v>
      </c>
      <c r="C631" s="8" t="s">
        <v>33</v>
      </c>
      <c r="D631" s="8">
        <v>8179</v>
      </c>
      <c r="E631" s="8" t="s">
        <v>49</v>
      </c>
      <c r="F631" s="8">
        <v>6</v>
      </c>
      <c r="G631" s="8" t="s">
        <v>38</v>
      </c>
      <c r="H631" s="9">
        <v>427324</v>
      </c>
      <c r="I631" s="8"/>
    </row>
    <row r="632" spans="1:9" x14ac:dyDescent="0.25">
      <c r="A632" s="8">
        <v>2018</v>
      </c>
      <c r="B632" s="8" t="s">
        <v>32</v>
      </c>
      <c r="C632" s="8" t="s">
        <v>33</v>
      </c>
      <c r="D632" s="8">
        <v>8179</v>
      </c>
      <c r="E632" s="8" t="s">
        <v>49</v>
      </c>
      <c r="F632" s="8">
        <v>7</v>
      </c>
      <c r="G632" s="8" t="s">
        <v>39</v>
      </c>
      <c r="H632" s="9">
        <v>1657314</v>
      </c>
      <c r="I632" s="8"/>
    </row>
    <row r="633" spans="1:9" x14ac:dyDescent="0.25">
      <c r="A633" s="8">
        <v>2018</v>
      </c>
      <c r="B633" s="8" t="s">
        <v>32</v>
      </c>
      <c r="C633" s="8" t="s">
        <v>33</v>
      </c>
      <c r="D633" s="8">
        <v>8180</v>
      </c>
      <c r="E633" s="8" t="s">
        <v>50</v>
      </c>
      <c r="F633" s="8">
        <v>1</v>
      </c>
      <c r="G633" s="8" t="s">
        <v>35</v>
      </c>
      <c r="H633" s="8"/>
      <c r="I633" s="8" t="s">
        <v>43</v>
      </c>
    </row>
    <row r="634" spans="1:9" x14ac:dyDescent="0.25">
      <c r="A634" s="8">
        <v>2018</v>
      </c>
      <c r="B634" s="8" t="s">
        <v>32</v>
      </c>
      <c r="C634" s="8" t="s">
        <v>33</v>
      </c>
      <c r="D634" s="8">
        <v>8180</v>
      </c>
      <c r="E634" s="8" t="s">
        <v>50</v>
      </c>
      <c r="F634" s="8">
        <v>3</v>
      </c>
      <c r="G634" s="8" t="s">
        <v>36</v>
      </c>
      <c r="H634" s="9">
        <v>27203059</v>
      </c>
      <c r="I634" s="8"/>
    </row>
    <row r="635" spans="1:9" x14ac:dyDescent="0.25">
      <c r="A635" s="8">
        <v>2018</v>
      </c>
      <c r="B635" s="8" t="s">
        <v>32</v>
      </c>
      <c r="C635" s="8" t="s">
        <v>33</v>
      </c>
      <c r="D635" s="8">
        <v>8180</v>
      </c>
      <c r="E635" s="8" t="s">
        <v>50</v>
      </c>
      <c r="F635" s="8">
        <v>4</v>
      </c>
      <c r="G635" s="8" t="s">
        <v>37</v>
      </c>
      <c r="H635" s="9">
        <v>665368</v>
      </c>
      <c r="I635" s="8"/>
    </row>
    <row r="636" spans="1:9" x14ac:dyDescent="0.25">
      <c r="A636" s="8">
        <v>2018</v>
      </c>
      <c r="B636" s="8" t="s">
        <v>32</v>
      </c>
      <c r="C636" s="8" t="s">
        <v>33</v>
      </c>
      <c r="D636" s="8">
        <v>8180</v>
      </c>
      <c r="E636" s="8" t="s">
        <v>50</v>
      </c>
      <c r="F636" s="8">
        <v>6</v>
      </c>
      <c r="G636" s="8" t="s">
        <v>38</v>
      </c>
      <c r="H636" s="9">
        <v>31696304</v>
      </c>
      <c r="I636" s="8"/>
    </row>
    <row r="637" spans="1:9" x14ac:dyDescent="0.25">
      <c r="A637" s="8">
        <v>2018</v>
      </c>
      <c r="B637" s="8" t="s">
        <v>32</v>
      </c>
      <c r="C637" s="8" t="s">
        <v>33</v>
      </c>
      <c r="D637" s="8">
        <v>8180</v>
      </c>
      <c r="E637" s="8" t="s">
        <v>50</v>
      </c>
      <c r="F637" s="8">
        <v>7</v>
      </c>
      <c r="G637" s="8" t="s">
        <v>39</v>
      </c>
      <c r="H637" s="9">
        <v>39954585</v>
      </c>
      <c r="I637" s="8"/>
    </row>
    <row r="638" spans="1:9" x14ac:dyDescent="0.25">
      <c r="A638" s="8">
        <v>2018</v>
      </c>
      <c r="B638" s="8" t="s">
        <v>32</v>
      </c>
      <c r="C638" s="8" t="s">
        <v>33</v>
      </c>
      <c r="D638" s="8">
        <v>8184</v>
      </c>
      <c r="E638" s="8" t="s">
        <v>51</v>
      </c>
      <c r="F638" s="8">
        <v>1</v>
      </c>
      <c r="G638" s="8" t="s">
        <v>35</v>
      </c>
      <c r="H638" s="9">
        <v>106179</v>
      </c>
      <c r="I638" s="8"/>
    </row>
    <row r="639" spans="1:9" x14ac:dyDescent="0.25">
      <c r="A639" s="8">
        <v>2018</v>
      </c>
      <c r="B639" s="8" t="s">
        <v>32</v>
      </c>
      <c r="C639" s="8" t="s">
        <v>33</v>
      </c>
      <c r="D639" s="8">
        <v>8184</v>
      </c>
      <c r="E639" s="8" t="s">
        <v>51</v>
      </c>
      <c r="F639" s="8">
        <v>3</v>
      </c>
      <c r="G639" s="8" t="s">
        <v>36</v>
      </c>
      <c r="H639" s="9">
        <v>271388062</v>
      </c>
      <c r="I639" s="8"/>
    </row>
    <row r="640" spans="1:9" x14ac:dyDescent="0.25">
      <c r="A640" s="8">
        <v>2018</v>
      </c>
      <c r="B640" s="8" t="s">
        <v>32</v>
      </c>
      <c r="C640" s="8" t="s">
        <v>33</v>
      </c>
      <c r="D640" s="8">
        <v>8184</v>
      </c>
      <c r="E640" s="8" t="s">
        <v>51</v>
      </c>
      <c r="F640" s="8">
        <v>4</v>
      </c>
      <c r="G640" s="8" t="s">
        <v>37</v>
      </c>
      <c r="H640" s="9">
        <v>1391279</v>
      </c>
      <c r="I640" s="8"/>
    </row>
    <row r="641" spans="1:9" x14ac:dyDescent="0.25">
      <c r="A641" s="8">
        <v>2018</v>
      </c>
      <c r="B641" s="8" t="s">
        <v>32</v>
      </c>
      <c r="C641" s="8" t="s">
        <v>33</v>
      </c>
      <c r="D641" s="8">
        <v>8184</v>
      </c>
      <c r="E641" s="8" t="s">
        <v>51</v>
      </c>
      <c r="F641" s="8">
        <v>5</v>
      </c>
      <c r="G641" s="8" t="s">
        <v>46</v>
      </c>
      <c r="H641" s="9">
        <v>12519113</v>
      </c>
      <c r="I641" s="8"/>
    </row>
    <row r="642" spans="1:9" x14ac:dyDescent="0.25">
      <c r="A642" s="8">
        <v>2018</v>
      </c>
      <c r="B642" s="8" t="s">
        <v>32</v>
      </c>
      <c r="C642" s="8" t="s">
        <v>33</v>
      </c>
      <c r="D642" s="8">
        <v>8184</v>
      </c>
      <c r="E642" s="8" t="s">
        <v>51</v>
      </c>
      <c r="F642" s="8">
        <v>6</v>
      </c>
      <c r="G642" s="8" t="s">
        <v>38</v>
      </c>
      <c r="H642" s="9">
        <v>75877447</v>
      </c>
      <c r="I642" s="8"/>
    </row>
    <row r="643" spans="1:9" x14ac:dyDescent="0.25">
      <c r="A643" s="8">
        <v>2018</v>
      </c>
      <c r="B643" s="8" t="s">
        <v>32</v>
      </c>
      <c r="C643" s="8" t="s">
        <v>33</v>
      </c>
      <c r="D643" s="8">
        <v>8184</v>
      </c>
      <c r="E643" s="8" t="s">
        <v>51</v>
      </c>
      <c r="F643" s="8">
        <v>7</v>
      </c>
      <c r="G643" s="8" t="s">
        <v>39</v>
      </c>
      <c r="H643" s="9">
        <v>88843685</v>
      </c>
      <c r="I643" s="8"/>
    </row>
    <row r="644" spans="1:9" x14ac:dyDescent="0.25">
      <c r="A644" s="8">
        <v>2018</v>
      </c>
      <c r="B644" s="8" t="s">
        <v>32</v>
      </c>
      <c r="C644" s="8" t="s">
        <v>33</v>
      </c>
      <c r="D644" s="8">
        <v>8187</v>
      </c>
      <c r="E644" s="8" t="s">
        <v>52</v>
      </c>
      <c r="F644" s="8">
        <v>1</v>
      </c>
      <c r="G644" s="8" t="s">
        <v>35</v>
      </c>
      <c r="H644" s="9">
        <v>3202995</v>
      </c>
      <c r="I644" s="8"/>
    </row>
    <row r="645" spans="1:9" x14ac:dyDescent="0.25">
      <c r="A645" s="8">
        <v>2018</v>
      </c>
      <c r="B645" s="8" t="s">
        <v>32</v>
      </c>
      <c r="C645" s="8" t="s">
        <v>33</v>
      </c>
      <c r="D645" s="8">
        <v>8187</v>
      </c>
      <c r="E645" s="8" t="s">
        <v>52</v>
      </c>
      <c r="F645" s="8">
        <v>3</v>
      </c>
      <c r="G645" s="8" t="s">
        <v>36</v>
      </c>
      <c r="H645" s="9">
        <v>79822563</v>
      </c>
      <c r="I645" s="8"/>
    </row>
    <row r="646" spans="1:9" x14ac:dyDescent="0.25">
      <c r="A646" s="8">
        <v>2018</v>
      </c>
      <c r="B646" s="8" t="s">
        <v>32</v>
      </c>
      <c r="C646" s="8" t="s">
        <v>33</v>
      </c>
      <c r="D646" s="8">
        <v>8187</v>
      </c>
      <c r="E646" s="8" t="s">
        <v>52</v>
      </c>
      <c r="F646" s="8">
        <v>4</v>
      </c>
      <c r="G646" s="8" t="s">
        <v>37</v>
      </c>
      <c r="H646" s="8"/>
      <c r="I646" s="8" t="s">
        <v>43</v>
      </c>
    </row>
    <row r="647" spans="1:9" x14ac:dyDescent="0.25">
      <c r="A647" s="8">
        <v>2018</v>
      </c>
      <c r="B647" s="8" t="s">
        <v>32</v>
      </c>
      <c r="C647" s="8" t="s">
        <v>33</v>
      </c>
      <c r="D647" s="8">
        <v>8187</v>
      </c>
      <c r="E647" s="8" t="s">
        <v>52</v>
      </c>
      <c r="F647" s="8">
        <v>5</v>
      </c>
      <c r="G647" s="8" t="s">
        <v>46</v>
      </c>
      <c r="H647" s="8"/>
      <c r="I647" s="8" t="s">
        <v>43</v>
      </c>
    </row>
    <row r="648" spans="1:9" x14ac:dyDescent="0.25">
      <c r="A648" s="8">
        <v>2018</v>
      </c>
      <c r="B648" s="8" t="s">
        <v>32</v>
      </c>
      <c r="C648" s="8" t="s">
        <v>33</v>
      </c>
      <c r="D648" s="8">
        <v>8187</v>
      </c>
      <c r="E648" s="8" t="s">
        <v>52</v>
      </c>
      <c r="F648" s="8">
        <v>6</v>
      </c>
      <c r="G648" s="8" t="s">
        <v>38</v>
      </c>
      <c r="H648" s="9">
        <v>285301012</v>
      </c>
      <c r="I648" s="8"/>
    </row>
    <row r="649" spans="1:9" x14ac:dyDescent="0.25">
      <c r="A649" s="8">
        <v>2018</v>
      </c>
      <c r="B649" s="8" t="s">
        <v>32</v>
      </c>
      <c r="C649" s="8" t="s">
        <v>33</v>
      </c>
      <c r="D649" s="8">
        <v>8187</v>
      </c>
      <c r="E649" s="8" t="s">
        <v>52</v>
      </c>
      <c r="F649" s="8">
        <v>7</v>
      </c>
      <c r="G649" s="8" t="s">
        <v>39</v>
      </c>
      <c r="H649" s="9">
        <v>239996378</v>
      </c>
      <c r="I649" s="8"/>
    </row>
    <row r="650" spans="1:9" x14ac:dyDescent="0.25">
      <c r="A650" s="8">
        <v>2018</v>
      </c>
      <c r="B650" s="8" t="s">
        <v>32</v>
      </c>
      <c r="C650" s="8" t="s">
        <v>33</v>
      </c>
      <c r="D650" s="8">
        <v>8205</v>
      </c>
      <c r="E650" s="8" t="s">
        <v>53</v>
      </c>
      <c r="F650" s="8">
        <v>1</v>
      </c>
      <c r="G650" s="8" t="s">
        <v>35</v>
      </c>
      <c r="H650" s="9">
        <v>588416</v>
      </c>
      <c r="I650" s="8"/>
    </row>
    <row r="651" spans="1:9" x14ac:dyDescent="0.25">
      <c r="A651" s="8">
        <v>2018</v>
      </c>
      <c r="B651" s="8" t="s">
        <v>32</v>
      </c>
      <c r="C651" s="8" t="s">
        <v>33</v>
      </c>
      <c r="D651" s="8">
        <v>8205</v>
      </c>
      <c r="E651" s="8" t="s">
        <v>53</v>
      </c>
      <c r="F651" s="8">
        <v>3</v>
      </c>
      <c r="G651" s="8" t="s">
        <v>36</v>
      </c>
      <c r="H651" s="9">
        <v>65056621</v>
      </c>
      <c r="I651" s="8" t="s">
        <v>41</v>
      </c>
    </row>
    <row r="652" spans="1:9" x14ac:dyDescent="0.25">
      <c r="A652" s="8">
        <v>2018</v>
      </c>
      <c r="B652" s="8" t="s">
        <v>32</v>
      </c>
      <c r="C652" s="8" t="s">
        <v>33</v>
      </c>
      <c r="D652" s="8">
        <v>8205</v>
      </c>
      <c r="E652" s="8" t="s">
        <v>53</v>
      </c>
      <c r="F652" s="8">
        <v>4</v>
      </c>
      <c r="G652" s="8" t="s">
        <v>37</v>
      </c>
      <c r="H652" s="9">
        <v>2357754</v>
      </c>
      <c r="I652" s="8"/>
    </row>
    <row r="653" spans="1:9" x14ac:dyDescent="0.25">
      <c r="A653" s="8">
        <v>2018</v>
      </c>
      <c r="B653" s="8" t="s">
        <v>32</v>
      </c>
      <c r="C653" s="8" t="s">
        <v>33</v>
      </c>
      <c r="D653" s="8">
        <v>8205</v>
      </c>
      <c r="E653" s="8" t="s">
        <v>53</v>
      </c>
      <c r="F653" s="8">
        <v>5</v>
      </c>
      <c r="G653" s="8" t="s">
        <v>46</v>
      </c>
      <c r="H653" s="9">
        <v>26061723</v>
      </c>
      <c r="I653" s="8"/>
    </row>
    <row r="654" spans="1:9" x14ac:dyDescent="0.25">
      <c r="A654" s="8">
        <v>2018</v>
      </c>
      <c r="B654" s="8" t="s">
        <v>32</v>
      </c>
      <c r="C654" s="8" t="s">
        <v>33</v>
      </c>
      <c r="D654" s="8">
        <v>8205</v>
      </c>
      <c r="E654" s="8" t="s">
        <v>53</v>
      </c>
      <c r="F654" s="8">
        <v>6</v>
      </c>
      <c r="G654" s="8" t="s">
        <v>38</v>
      </c>
      <c r="H654" s="9">
        <v>259810792</v>
      </c>
      <c r="I654" s="8"/>
    </row>
    <row r="655" spans="1:9" x14ac:dyDescent="0.25">
      <c r="A655" s="8">
        <v>2018</v>
      </c>
      <c r="B655" s="8" t="s">
        <v>32</v>
      </c>
      <c r="C655" s="8" t="s">
        <v>33</v>
      </c>
      <c r="D655" s="8">
        <v>8205</v>
      </c>
      <c r="E655" s="8" t="s">
        <v>53</v>
      </c>
      <c r="F655" s="8">
        <v>7</v>
      </c>
      <c r="G655" s="8" t="s">
        <v>39</v>
      </c>
      <c r="H655" s="9">
        <v>138776080</v>
      </c>
      <c r="I655" s="8"/>
    </row>
    <row r="656" spans="1:9" x14ac:dyDescent="0.25">
      <c r="A656" s="8">
        <v>2018</v>
      </c>
      <c r="B656" s="8" t="s">
        <v>32</v>
      </c>
      <c r="C656" s="8" t="s">
        <v>33</v>
      </c>
      <c r="D656" s="8">
        <v>8223</v>
      </c>
      <c r="E656" s="8" t="s">
        <v>54</v>
      </c>
      <c r="F656" s="8">
        <v>1</v>
      </c>
      <c r="G656" s="8" t="s">
        <v>35</v>
      </c>
      <c r="H656" s="9">
        <v>36180</v>
      </c>
      <c r="I656" s="8"/>
    </row>
    <row r="657" spans="1:9" x14ac:dyDescent="0.25">
      <c r="A657" s="8">
        <v>2018</v>
      </c>
      <c r="B657" s="8" t="s">
        <v>32</v>
      </c>
      <c r="C657" s="8" t="s">
        <v>33</v>
      </c>
      <c r="D657" s="8">
        <v>8223</v>
      </c>
      <c r="E657" s="8" t="s">
        <v>54</v>
      </c>
      <c r="F657" s="8">
        <v>3</v>
      </c>
      <c r="G657" s="8" t="s">
        <v>36</v>
      </c>
      <c r="H657" s="9">
        <v>3718438</v>
      </c>
      <c r="I657" s="8"/>
    </row>
    <row r="658" spans="1:9" x14ac:dyDescent="0.25">
      <c r="A658" s="8">
        <v>2018</v>
      </c>
      <c r="B658" s="8" t="s">
        <v>32</v>
      </c>
      <c r="C658" s="8" t="s">
        <v>33</v>
      </c>
      <c r="D658" s="8">
        <v>8223</v>
      </c>
      <c r="E658" s="8" t="s">
        <v>54</v>
      </c>
      <c r="F658" s="8">
        <v>4</v>
      </c>
      <c r="G658" s="8" t="s">
        <v>37</v>
      </c>
      <c r="H658" s="9">
        <v>28127</v>
      </c>
      <c r="I658" s="8"/>
    </row>
    <row r="659" spans="1:9" x14ac:dyDescent="0.25">
      <c r="A659" s="8">
        <v>2018</v>
      </c>
      <c r="B659" s="8" t="s">
        <v>32</v>
      </c>
      <c r="C659" s="8" t="s">
        <v>33</v>
      </c>
      <c r="D659" s="8">
        <v>8223</v>
      </c>
      <c r="E659" s="8" t="s">
        <v>54</v>
      </c>
      <c r="F659" s="8">
        <v>6</v>
      </c>
      <c r="G659" s="8" t="s">
        <v>38</v>
      </c>
      <c r="H659" s="9">
        <v>2671671</v>
      </c>
      <c r="I659" s="8"/>
    </row>
    <row r="660" spans="1:9" x14ac:dyDescent="0.25">
      <c r="A660" s="8">
        <v>2018</v>
      </c>
      <c r="B660" s="8" t="s">
        <v>32</v>
      </c>
      <c r="C660" s="8" t="s">
        <v>33</v>
      </c>
      <c r="D660" s="8">
        <v>8223</v>
      </c>
      <c r="E660" s="8" t="s">
        <v>54</v>
      </c>
      <c r="F660" s="8">
        <v>7</v>
      </c>
      <c r="G660" s="8" t="s">
        <v>39</v>
      </c>
      <c r="H660" s="9">
        <v>3669967</v>
      </c>
      <c r="I660" s="8"/>
    </row>
    <row r="661" spans="1:9" x14ac:dyDescent="0.25">
      <c r="A661" s="8">
        <v>2018</v>
      </c>
      <c r="B661" s="8" t="s">
        <v>32</v>
      </c>
      <c r="C661" s="8" t="s">
        <v>33</v>
      </c>
      <c r="D661" s="8">
        <v>8238</v>
      </c>
      <c r="E661" s="8" t="s">
        <v>55</v>
      </c>
      <c r="F661" s="8">
        <v>1</v>
      </c>
      <c r="G661" s="8" t="s">
        <v>35</v>
      </c>
      <c r="H661" s="9">
        <v>19106</v>
      </c>
      <c r="I661" s="8"/>
    </row>
    <row r="662" spans="1:9" x14ac:dyDescent="0.25">
      <c r="A662" s="8">
        <v>2018</v>
      </c>
      <c r="B662" s="8" t="s">
        <v>32</v>
      </c>
      <c r="C662" s="8" t="s">
        <v>33</v>
      </c>
      <c r="D662" s="8">
        <v>8238</v>
      </c>
      <c r="E662" s="8" t="s">
        <v>55</v>
      </c>
      <c r="F662" s="8">
        <v>3</v>
      </c>
      <c r="G662" s="8" t="s">
        <v>36</v>
      </c>
      <c r="H662" s="9">
        <v>27337090</v>
      </c>
      <c r="I662" s="8"/>
    </row>
    <row r="663" spans="1:9" x14ac:dyDescent="0.25">
      <c r="A663" s="8">
        <v>2018</v>
      </c>
      <c r="B663" s="8" t="s">
        <v>32</v>
      </c>
      <c r="C663" s="8" t="s">
        <v>33</v>
      </c>
      <c r="D663" s="8">
        <v>8238</v>
      </c>
      <c r="E663" s="8" t="s">
        <v>55</v>
      </c>
      <c r="F663" s="8">
        <v>4</v>
      </c>
      <c r="G663" s="8" t="s">
        <v>37</v>
      </c>
      <c r="H663" s="9">
        <v>251471</v>
      </c>
      <c r="I663" s="8"/>
    </row>
    <row r="664" spans="1:9" x14ac:dyDescent="0.25">
      <c r="A664" s="8">
        <v>2018</v>
      </c>
      <c r="B664" s="8" t="s">
        <v>32</v>
      </c>
      <c r="C664" s="8" t="s">
        <v>33</v>
      </c>
      <c r="D664" s="8">
        <v>8238</v>
      </c>
      <c r="E664" s="8" t="s">
        <v>55</v>
      </c>
      <c r="F664" s="8">
        <v>5</v>
      </c>
      <c r="G664" s="8" t="s">
        <v>46</v>
      </c>
      <c r="H664" s="8"/>
      <c r="I664" s="8" t="s">
        <v>43</v>
      </c>
    </row>
    <row r="665" spans="1:9" x14ac:dyDescent="0.25">
      <c r="A665" s="8">
        <v>2018</v>
      </c>
      <c r="B665" s="8" t="s">
        <v>32</v>
      </c>
      <c r="C665" s="8" t="s">
        <v>33</v>
      </c>
      <c r="D665" s="8">
        <v>8238</v>
      </c>
      <c r="E665" s="8" t="s">
        <v>55</v>
      </c>
      <c r="F665" s="8">
        <v>6</v>
      </c>
      <c r="G665" s="8" t="s">
        <v>38</v>
      </c>
      <c r="H665" s="9">
        <v>27481657</v>
      </c>
      <c r="I665" s="8"/>
    </row>
    <row r="666" spans="1:9" x14ac:dyDescent="0.25">
      <c r="A666" s="8">
        <v>2018</v>
      </c>
      <c r="B666" s="8" t="s">
        <v>32</v>
      </c>
      <c r="C666" s="8" t="s">
        <v>33</v>
      </c>
      <c r="D666" s="8">
        <v>8238</v>
      </c>
      <c r="E666" s="8" t="s">
        <v>55</v>
      </c>
      <c r="F666" s="8">
        <v>7</v>
      </c>
      <c r="G666" s="8" t="s">
        <v>39</v>
      </c>
      <c r="H666" s="9">
        <v>28360981</v>
      </c>
      <c r="I666" s="8"/>
    </row>
    <row r="667" spans="1:9" x14ac:dyDescent="0.25">
      <c r="A667" s="8">
        <v>2018</v>
      </c>
      <c r="B667" s="8" t="s">
        <v>32</v>
      </c>
      <c r="C667" s="8" t="s">
        <v>33</v>
      </c>
      <c r="D667" s="8">
        <v>8252</v>
      </c>
      <c r="E667" s="8" t="s">
        <v>56</v>
      </c>
      <c r="F667" s="8">
        <v>1</v>
      </c>
      <c r="G667" s="8" t="s">
        <v>35</v>
      </c>
      <c r="H667" s="8"/>
      <c r="I667" s="8" t="s">
        <v>43</v>
      </c>
    </row>
    <row r="668" spans="1:9" x14ac:dyDescent="0.25">
      <c r="A668" s="8">
        <v>2018</v>
      </c>
      <c r="B668" s="8" t="s">
        <v>32</v>
      </c>
      <c r="C668" s="8" t="s">
        <v>33</v>
      </c>
      <c r="D668" s="8">
        <v>8252</v>
      </c>
      <c r="E668" s="8" t="s">
        <v>56</v>
      </c>
      <c r="F668" s="8">
        <v>3</v>
      </c>
      <c r="G668" s="8" t="s">
        <v>36</v>
      </c>
      <c r="H668" s="9">
        <v>183397117</v>
      </c>
      <c r="I668" s="8"/>
    </row>
    <row r="669" spans="1:9" x14ac:dyDescent="0.25">
      <c r="A669" s="8">
        <v>2018</v>
      </c>
      <c r="B669" s="8" t="s">
        <v>32</v>
      </c>
      <c r="C669" s="8" t="s">
        <v>33</v>
      </c>
      <c r="D669" s="8">
        <v>8252</v>
      </c>
      <c r="E669" s="8" t="s">
        <v>56</v>
      </c>
      <c r="F669" s="8">
        <v>4</v>
      </c>
      <c r="G669" s="8" t="s">
        <v>37</v>
      </c>
      <c r="H669" s="9">
        <v>428949</v>
      </c>
      <c r="I669" s="8"/>
    </row>
    <row r="670" spans="1:9" x14ac:dyDescent="0.25">
      <c r="A670" s="8">
        <v>2018</v>
      </c>
      <c r="B670" s="8" t="s">
        <v>32</v>
      </c>
      <c r="C670" s="8" t="s">
        <v>33</v>
      </c>
      <c r="D670" s="8">
        <v>8252</v>
      </c>
      <c r="E670" s="8" t="s">
        <v>56</v>
      </c>
      <c r="F670" s="8">
        <v>5</v>
      </c>
      <c r="G670" s="8" t="s">
        <v>46</v>
      </c>
      <c r="H670" s="8"/>
      <c r="I670" s="8" t="s">
        <v>43</v>
      </c>
    </row>
    <row r="671" spans="1:9" x14ac:dyDescent="0.25">
      <c r="A671" s="8">
        <v>2018</v>
      </c>
      <c r="B671" s="8" t="s">
        <v>32</v>
      </c>
      <c r="C671" s="8" t="s">
        <v>33</v>
      </c>
      <c r="D671" s="8">
        <v>8252</v>
      </c>
      <c r="E671" s="8" t="s">
        <v>56</v>
      </c>
      <c r="F671" s="8">
        <v>6</v>
      </c>
      <c r="G671" s="8" t="s">
        <v>38</v>
      </c>
      <c r="H671" s="9">
        <v>73000361</v>
      </c>
      <c r="I671" s="8"/>
    </row>
    <row r="672" spans="1:9" x14ac:dyDescent="0.25">
      <c r="A672" s="8">
        <v>2018</v>
      </c>
      <c r="B672" s="8" t="s">
        <v>32</v>
      </c>
      <c r="C672" s="8" t="s">
        <v>33</v>
      </c>
      <c r="D672" s="8">
        <v>8252</v>
      </c>
      <c r="E672" s="8" t="s">
        <v>56</v>
      </c>
      <c r="F672" s="8">
        <v>7</v>
      </c>
      <c r="G672" s="8" t="s">
        <v>39</v>
      </c>
      <c r="H672" s="9">
        <v>37454781</v>
      </c>
      <c r="I672" s="8"/>
    </row>
    <row r="673" spans="1:9" x14ac:dyDescent="0.25">
      <c r="A673" s="8">
        <v>2018</v>
      </c>
      <c r="B673" s="8" t="s">
        <v>32</v>
      </c>
      <c r="C673" s="8" t="s">
        <v>33</v>
      </c>
      <c r="D673" s="8">
        <v>8260</v>
      </c>
      <c r="E673" s="8" t="s">
        <v>57</v>
      </c>
      <c r="F673" s="8">
        <v>1</v>
      </c>
      <c r="G673" s="8" t="s">
        <v>35</v>
      </c>
      <c r="H673" s="9">
        <v>120594</v>
      </c>
      <c r="I673" s="8"/>
    </row>
    <row r="674" spans="1:9" x14ac:dyDescent="0.25">
      <c r="A674" s="8">
        <v>2018</v>
      </c>
      <c r="B674" s="8" t="s">
        <v>32</v>
      </c>
      <c r="C674" s="8" t="s">
        <v>33</v>
      </c>
      <c r="D674" s="8">
        <v>8260</v>
      </c>
      <c r="E674" s="8" t="s">
        <v>57</v>
      </c>
      <c r="F674" s="8">
        <v>3</v>
      </c>
      <c r="G674" s="8" t="s">
        <v>36</v>
      </c>
      <c r="H674" s="9">
        <v>187604517</v>
      </c>
      <c r="I674" s="8" t="s">
        <v>41</v>
      </c>
    </row>
    <row r="675" spans="1:9" x14ac:dyDescent="0.25">
      <c r="A675" s="8">
        <v>2018</v>
      </c>
      <c r="B675" s="8" t="s">
        <v>32</v>
      </c>
      <c r="C675" s="8" t="s">
        <v>33</v>
      </c>
      <c r="D675" s="8">
        <v>8260</v>
      </c>
      <c r="E675" s="8" t="s">
        <v>57</v>
      </c>
      <c r="F675" s="8">
        <v>4</v>
      </c>
      <c r="G675" s="8" t="s">
        <v>37</v>
      </c>
      <c r="H675" s="9">
        <v>284035</v>
      </c>
      <c r="I675" s="8"/>
    </row>
    <row r="676" spans="1:9" x14ac:dyDescent="0.25">
      <c r="A676" s="8">
        <v>2018</v>
      </c>
      <c r="B676" s="8" t="s">
        <v>32</v>
      </c>
      <c r="C676" s="8" t="s">
        <v>33</v>
      </c>
      <c r="D676" s="8">
        <v>8260</v>
      </c>
      <c r="E676" s="8" t="s">
        <v>57</v>
      </c>
      <c r="F676" s="8">
        <v>6</v>
      </c>
      <c r="G676" s="8" t="s">
        <v>38</v>
      </c>
      <c r="H676" s="9">
        <v>56000626</v>
      </c>
      <c r="I676" s="8"/>
    </row>
    <row r="677" spans="1:9" x14ac:dyDescent="0.25">
      <c r="A677" s="8">
        <v>2018</v>
      </c>
      <c r="B677" s="8" t="s">
        <v>32</v>
      </c>
      <c r="C677" s="8" t="s">
        <v>33</v>
      </c>
      <c r="D677" s="8">
        <v>8260</v>
      </c>
      <c r="E677" s="8" t="s">
        <v>57</v>
      </c>
      <c r="F677" s="8">
        <v>7</v>
      </c>
      <c r="G677" s="8" t="s">
        <v>39</v>
      </c>
      <c r="H677" s="9">
        <v>29173792</v>
      </c>
      <c r="I677" s="8"/>
    </row>
    <row r="678" spans="1:9" x14ac:dyDescent="0.25">
      <c r="A678" s="8">
        <v>2018</v>
      </c>
      <c r="B678" s="8" t="s">
        <v>32</v>
      </c>
      <c r="C678" s="8" t="s">
        <v>33</v>
      </c>
      <c r="D678" s="8">
        <v>8266</v>
      </c>
      <c r="E678" s="8" t="s">
        <v>58</v>
      </c>
      <c r="F678" s="8">
        <v>1</v>
      </c>
      <c r="G678" s="8" t="s">
        <v>35</v>
      </c>
      <c r="H678" s="9">
        <v>10452</v>
      </c>
      <c r="I678" s="8"/>
    </row>
    <row r="679" spans="1:9" x14ac:dyDescent="0.25">
      <c r="A679" s="8">
        <v>2018</v>
      </c>
      <c r="B679" s="8" t="s">
        <v>32</v>
      </c>
      <c r="C679" s="8" t="s">
        <v>33</v>
      </c>
      <c r="D679" s="8">
        <v>8266</v>
      </c>
      <c r="E679" s="8" t="s">
        <v>58</v>
      </c>
      <c r="F679" s="8">
        <v>3</v>
      </c>
      <c r="G679" s="8" t="s">
        <v>36</v>
      </c>
      <c r="H679" s="9">
        <v>57323942</v>
      </c>
      <c r="I679" s="8" t="s">
        <v>41</v>
      </c>
    </row>
    <row r="680" spans="1:9" x14ac:dyDescent="0.25">
      <c r="A680" s="8">
        <v>2018</v>
      </c>
      <c r="B680" s="8" t="s">
        <v>32</v>
      </c>
      <c r="C680" s="8" t="s">
        <v>33</v>
      </c>
      <c r="D680" s="8">
        <v>8266</v>
      </c>
      <c r="E680" s="8" t="s">
        <v>58</v>
      </c>
      <c r="F680" s="8">
        <v>4</v>
      </c>
      <c r="G680" s="8" t="s">
        <v>37</v>
      </c>
      <c r="H680" s="9">
        <v>759897</v>
      </c>
      <c r="I680" s="8"/>
    </row>
    <row r="681" spans="1:9" x14ac:dyDescent="0.25">
      <c r="A681" s="8">
        <v>2018</v>
      </c>
      <c r="B681" s="8" t="s">
        <v>32</v>
      </c>
      <c r="C681" s="8" t="s">
        <v>33</v>
      </c>
      <c r="D681" s="8">
        <v>8266</v>
      </c>
      <c r="E681" s="8" t="s">
        <v>58</v>
      </c>
      <c r="F681" s="8">
        <v>6</v>
      </c>
      <c r="G681" s="8" t="s">
        <v>38</v>
      </c>
      <c r="H681" s="9">
        <v>196144688</v>
      </c>
      <c r="I681" s="8"/>
    </row>
    <row r="682" spans="1:9" x14ac:dyDescent="0.25">
      <c r="A682" s="8">
        <v>2018</v>
      </c>
      <c r="B682" s="8" t="s">
        <v>32</v>
      </c>
      <c r="C682" s="8" t="s">
        <v>33</v>
      </c>
      <c r="D682" s="8">
        <v>8266</v>
      </c>
      <c r="E682" s="8" t="s">
        <v>58</v>
      </c>
      <c r="F682" s="8">
        <v>7</v>
      </c>
      <c r="G682" s="8" t="s">
        <v>39</v>
      </c>
      <c r="H682" s="9">
        <v>72366166</v>
      </c>
      <c r="I682" s="8"/>
    </row>
    <row r="683" spans="1:9" x14ac:dyDescent="0.25">
      <c r="A683" s="8">
        <v>2018</v>
      </c>
      <c r="B683" s="8" t="s">
        <v>32</v>
      </c>
      <c r="C683" s="8" t="s">
        <v>33</v>
      </c>
      <c r="D683" s="8">
        <v>8267</v>
      </c>
      <c r="E683" s="8" t="s">
        <v>59</v>
      </c>
      <c r="F683" s="8">
        <v>1</v>
      </c>
      <c r="G683" s="8" t="s">
        <v>35</v>
      </c>
      <c r="H683" s="9">
        <v>493893</v>
      </c>
      <c r="I683" s="8"/>
    </row>
    <row r="684" spans="1:9" x14ac:dyDescent="0.25">
      <c r="A684" s="8">
        <v>2018</v>
      </c>
      <c r="B684" s="8" t="s">
        <v>32</v>
      </c>
      <c r="C684" s="8" t="s">
        <v>33</v>
      </c>
      <c r="D684" s="8">
        <v>8267</v>
      </c>
      <c r="E684" s="8" t="s">
        <v>59</v>
      </c>
      <c r="F684" s="8">
        <v>3</v>
      </c>
      <c r="G684" s="8" t="s">
        <v>36</v>
      </c>
      <c r="H684" s="9">
        <v>32263866</v>
      </c>
      <c r="I684" s="8"/>
    </row>
    <row r="685" spans="1:9" x14ac:dyDescent="0.25">
      <c r="A685" s="8">
        <v>2018</v>
      </c>
      <c r="B685" s="8" t="s">
        <v>32</v>
      </c>
      <c r="C685" s="8" t="s">
        <v>33</v>
      </c>
      <c r="D685" s="8">
        <v>8267</v>
      </c>
      <c r="E685" s="8" t="s">
        <v>59</v>
      </c>
      <c r="F685" s="8">
        <v>4</v>
      </c>
      <c r="G685" s="8" t="s">
        <v>37</v>
      </c>
      <c r="H685" s="9">
        <v>219964</v>
      </c>
      <c r="I685" s="8"/>
    </row>
    <row r="686" spans="1:9" x14ac:dyDescent="0.25">
      <c r="A686" s="8">
        <v>2018</v>
      </c>
      <c r="B686" s="8" t="s">
        <v>32</v>
      </c>
      <c r="C686" s="8" t="s">
        <v>33</v>
      </c>
      <c r="D686" s="8">
        <v>8267</v>
      </c>
      <c r="E686" s="8" t="s">
        <v>59</v>
      </c>
      <c r="F686" s="8">
        <v>6</v>
      </c>
      <c r="G686" s="8" t="s">
        <v>38</v>
      </c>
      <c r="H686" s="9">
        <v>10131178</v>
      </c>
      <c r="I686" s="8"/>
    </row>
    <row r="687" spans="1:9" x14ac:dyDescent="0.25">
      <c r="A687" s="8">
        <v>2018</v>
      </c>
      <c r="B687" s="8" t="s">
        <v>32</v>
      </c>
      <c r="C687" s="8" t="s">
        <v>33</v>
      </c>
      <c r="D687" s="8">
        <v>8267</v>
      </c>
      <c r="E687" s="8" t="s">
        <v>59</v>
      </c>
      <c r="F687" s="8">
        <v>7</v>
      </c>
      <c r="G687" s="8" t="s">
        <v>39</v>
      </c>
      <c r="H687" s="9">
        <v>10955469</v>
      </c>
      <c r="I687" s="8"/>
    </row>
    <row r="688" spans="1:9" x14ac:dyDescent="0.25">
      <c r="A688" s="8">
        <v>2018</v>
      </c>
      <c r="B688" s="8" t="s">
        <v>32</v>
      </c>
      <c r="C688" s="8" t="s">
        <v>33</v>
      </c>
      <c r="D688" s="8">
        <v>8279</v>
      </c>
      <c r="E688" s="8" t="s">
        <v>60</v>
      </c>
      <c r="F688" s="8">
        <v>1</v>
      </c>
      <c r="G688" s="8" t="s">
        <v>35</v>
      </c>
      <c r="H688" s="9">
        <v>2429686</v>
      </c>
      <c r="I688" s="8"/>
    </row>
    <row r="689" spans="1:9" x14ac:dyDescent="0.25">
      <c r="A689" s="8">
        <v>2018</v>
      </c>
      <c r="B689" s="8" t="s">
        <v>32</v>
      </c>
      <c r="C689" s="8" t="s">
        <v>33</v>
      </c>
      <c r="D689" s="8">
        <v>8279</v>
      </c>
      <c r="E689" s="8" t="s">
        <v>60</v>
      </c>
      <c r="F689" s="8">
        <v>3</v>
      </c>
      <c r="G689" s="8" t="s">
        <v>36</v>
      </c>
      <c r="H689" s="9">
        <v>128680923</v>
      </c>
      <c r="I689" s="8" t="s">
        <v>41</v>
      </c>
    </row>
    <row r="690" spans="1:9" x14ac:dyDescent="0.25">
      <c r="A690" s="8">
        <v>2018</v>
      </c>
      <c r="B690" s="8" t="s">
        <v>32</v>
      </c>
      <c r="C690" s="8" t="s">
        <v>33</v>
      </c>
      <c r="D690" s="8">
        <v>8279</v>
      </c>
      <c r="E690" s="8" t="s">
        <v>60</v>
      </c>
      <c r="F690" s="8">
        <v>4</v>
      </c>
      <c r="G690" s="8" t="s">
        <v>37</v>
      </c>
      <c r="H690" s="9">
        <v>2150324</v>
      </c>
      <c r="I690" s="8"/>
    </row>
    <row r="691" spans="1:9" x14ac:dyDescent="0.25">
      <c r="A691" s="8">
        <v>2018</v>
      </c>
      <c r="B691" s="8" t="s">
        <v>32</v>
      </c>
      <c r="C691" s="8" t="s">
        <v>33</v>
      </c>
      <c r="D691" s="8">
        <v>8279</v>
      </c>
      <c r="E691" s="8" t="s">
        <v>60</v>
      </c>
      <c r="F691" s="8">
        <v>5</v>
      </c>
      <c r="G691" s="8" t="s">
        <v>46</v>
      </c>
      <c r="H691" s="8"/>
      <c r="I691" s="8" t="s">
        <v>43</v>
      </c>
    </row>
    <row r="692" spans="1:9" x14ac:dyDescent="0.25">
      <c r="A692" s="8">
        <v>2018</v>
      </c>
      <c r="B692" s="8" t="s">
        <v>32</v>
      </c>
      <c r="C692" s="8" t="s">
        <v>33</v>
      </c>
      <c r="D692" s="8">
        <v>8279</v>
      </c>
      <c r="E692" s="8" t="s">
        <v>60</v>
      </c>
      <c r="F692" s="8">
        <v>6</v>
      </c>
      <c r="G692" s="8" t="s">
        <v>38</v>
      </c>
      <c r="H692" s="9">
        <v>299969535</v>
      </c>
      <c r="I692" s="8"/>
    </row>
    <row r="693" spans="1:9" x14ac:dyDescent="0.25">
      <c r="A693" s="8">
        <v>2018</v>
      </c>
      <c r="B693" s="8" t="s">
        <v>32</v>
      </c>
      <c r="C693" s="8" t="s">
        <v>33</v>
      </c>
      <c r="D693" s="8">
        <v>8279</v>
      </c>
      <c r="E693" s="8" t="s">
        <v>60</v>
      </c>
      <c r="F693" s="8">
        <v>7</v>
      </c>
      <c r="G693" s="8" t="s">
        <v>39</v>
      </c>
      <c r="H693" s="9">
        <v>243929861</v>
      </c>
      <c r="I693" s="8"/>
    </row>
    <row r="694" spans="1:9" x14ac:dyDescent="0.25">
      <c r="A694" s="8">
        <v>2018</v>
      </c>
      <c r="B694" s="8" t="s">
        <v>32</v>
      </c>
      <c r="C694" s="8" t="s">
        <v>33</v>
      </c>
      <c r="D694" s="8">
        <v>8290</v>
      </c>
      <c r="E694" s="8" t="s">
        <v>61</v>
      </c>
      <c r="F694" s="8">
        <v>1</v>
      </c>
      <c r="G694" s="8" t="s">
        <v>35</v>
      </c>
      <c r="H694" s="9">
        <v>54547</v>
      </c>
      <c r="I694" s="8"/>
    </row>
    <row r="695" spans="1:9" x14ac:dyDescent="0.25">
      <c r="A695" s="8">
        <v>2018</v>
      </c>
      <c r="B695" s="8" t="s">
        <v>32</v>
      </c>
      <c r="C695" s="8" t="s">
        <v>33</v>
      </c>
      <c r="D695" s="8">
        <v>8290</v>
      </c>
      <c r="E695" s="8" t="s">
        <v>61</v>
      </c>
      <c r="F695" s="8">
        <v>3</v>
      </c>
      <c r="G695" s="8" t="s">
        <v>36</v>
      </c>
      <c r="H695" s="8"/>
      <c r="I695" s="8" t="s">
        <v>43</v>
      </c>
    </row>
    <row r="696" spans="1:9" x14ac:dyDescent="0.25">
      <c r="A696" s="8">
        <v>2018</v>
      </c>
      <c r="B696" s="8" t="s">
        <v>32</v>
      </c>
      <c r="C696" s="8" t="s">
        <v>33</v>
      </c>
      <c r="D696" s="8">
        <v>8290</v>
      </c>
      <c r="E696" s="8" t="s">
        <v>61</v>
      </c>
      <c r="F696" s="8">
        <v>4</v>
      </c>
      <c r="G696" s="8" t="s">
        <v>37</v>
      </c>
      <c r="H696" s="9">
        <v>54389</v>
      </c>
      <c r="I696" s="8"/>
    </row>
    <row r="697" spans="1:9" x14ac:dyDescent="0.25">
      <c r="A697" s="8">
        <v>2018</v>
      </c>
      <c r="B697" s="8" t="s">
        <v>32</v>
      </c>
      <c r="C697" s="8" t="s">
        <v>33</v>
      </c>
      <c r="D697" s="8">
        <v>8290</v>
      </c>
      <c r="E697" s="8" t="s">
        <v>61</v>
      </c>
      <c r="F697" s="8">
        <v>6</v>
      </c>
      <c r="G697" s="8" t="s">
        <v>38</v>
      </c>
      <c r="H697" s="9">
        <v>1258091</v>
      </c>
      <c r="I697" s="8"/>
    </row>
    <row r="698" spans="1:9" x14ac:dyDescent="0.25">
      <c r="A698" s="8">
        <v>2018</v>
      </c>
      <c r="B698" s="8" t="s">
        <v>32</v>
      </c>
      <c r="C698" s="8" t="s">
        <v>33</v>
      </c>
      <c r="D698" s="8">
        <v>8290</v>
      </c>
      <c r="E698" s="8" t="s">
        <v>61</v>
      </c>
      <c r="F698" s="8">
        <v>7</v>
      </c>
      <c r="G698" s="8" t="s">
        <v>39</v>
      </c>
      <c r="H698" s="9">
        <v>2804521</v>
      </c>
      <c r="I698" s="8"/>
    </row>
    <row r="699" spans="1:9" x14ac:dyDescent="0.25">
      <c r="A699" s="8">
        <v>2018</v>
      </c>
      <c r="B699" s="8" t="s">
        <v>32</v>
      </c>
      <c r="C699" s="8" t="s">
        <v>33</v>
      </c>
      <c r="D699" s="8">
        <v>8291</v>
      </c>
      <c r="E699" s="8" t="s">
        <v>62</v>
      </c>
      <c r="F699" s="8">
        <v>1</v>
      </c>
      <c r="G699" s="8" t="s">
        <v>35</v>
      </c>
      <c r="H699" s="9">
        <v>10121</v>
      </c>
      <c r="I699" s="8"/>
    </row>
    <row r="700" spans="1:9" x14ac:dyDescent="0.25">
      <c r="A700" s="8">
        <v>2018</v>
      </c>
      <c r="B700" s="8" t="s">
        <v>32</v>
      </c>
      <c r="C700" s="8" t="s">
        <v>33</v>
      </c>
      <c r="D700" s="8">
        <v>8291</v>
      </c>
      <c r="E700" s="8" t="s">
        <v>62</v>
      </c>
      <c r="F700" s="8">
        <v>3</v>
      </c>
      <c r="G700" s="8" t="s">
        <v>36</v>
      </c>
      <c r="H700" s="9">
        <v>13427015</v>
      </c>
      <c r="I700" s="8"/>
    </row>
    <row r="701" spans="1:9" x14ac:dyDescent="0.25">
      <c r="A701" s="8">
        <v>2018</v>
      </c>
      <c r="B701" s="8" t="s">
        <v>32</v>
      </c>
      <c r="C701" s="8" t="s">
        <v>33</v>
      </c>
      <c r="D701" s="8">
        <v>8291</v>
      </c>
      <c r="E701" s="8" t="s">
        <v>62</v>
      </c>
      <c r="F701" s="8">
        <v>4</v>
      </c>
      <c r="G701" s="8" t="s">
        <v>37</v>
      </c>
      <c r="H701" s="9">
        <v>179147</v>
      </c>
      <c r="I701" s="8"/>
    </row>
    <row r="702" spans="1:9" x14ac:dyDescent="0.25">
      <c r="A702" s="8">
        <v>2018</v>
      </c>
      <c r="B702" s="8" t="s">
        <v>32</v>
      </c>
      <c r="C702" s="8" t="s">
        <v>33</v>
      </c>
      <c r="D702" s="8">
        <v>8291</v>
      </c>
      <c r="E702" s="8" t="s">
        <v>62</v>
      </c>
      <c r="F702" s="8">
        <v>5</v>
      </c>
      <c r="G702" s="8" t="s">
        <v>46</v>
      </c>
      <c r="H702" s="8"/>
      <c r="I702" s="8" t="s">
        <v>43</v>
      </c>
    </row>
    <row r="703" spans="1:9" x14ac:dyDescent="0.25">
      <c r="A703" s="8">
        <v>2018</v>
      </c>
      <c r="B703" s="8" t="s">
        <v>32</v>
      </c>
      <c r="C703" s="8" t="s">
        <v>33</v>
      </c>
      <c r="D703" s="8">
        <v>8291</v>
      </c>
      <c r="E703" s="8" t="s">
        <v>62</v>
      </c>
      <c r="F703" s="8">
        <v>6</v>
      </c>
      <c r="G703" s="8" t="s">
        <v>38</v>
      </c>
      <c r="H703" s="9">
        <v>8793063</v>
      </c>
      <c r="I703" s="8"/>
    </row>
    <row r="704" spans="1:9" x14ac:dyDescent="0.25">
      <c r="A704" s="8">
        <v>2018</v>
      </c>
      <c r="B704" s="8" t="s">
        <v>32</v>
      </c>
      <c r="C704" s="8" t="s">
        <v>33</v>
      </c>
      <c r="D704" s="8">
        <v>8291</v>
      </c>
      <c r="E704" s="8" t="s">
        <v>62</v>
      </c>
      <c r="F704" s="8">
        <v>7</v>
      </c>
      <c r="G704" s="8" t="s">
        <v>39</v>
      </c>
      <c r="H704" s="9">
        <v>10647645</v>
      </c>
      <c r="I704" s="8"/>
    </row>
    <row r="705" spans="1:9" x14ac:dyDescent="0.25">
      <c r="A705" s="8">
        <v>2018</v>
      </c>
      <c r="B705" s="8" t="s">
        <v>32</v>
      </c>
      <c r="C705" s="8" t="s">
        <v>33</v>
      </c>
      <c r="D705" s="8">
        <v>8300</v>
      </c>
      <c r="E705" s="8" t="s">
        <v>63</v>
      </c>
      <c r="F705" s="8">
        <v>1</v>
      </c>
      <c r="G705" s="8" t="s">
        <v>35</v>
      </c>
      <c r="H705" s="9">
        <v>19409</v>
      </c>
      <c r="I705" s="8"/>
    </row>
    <row r="706" spans="1:9" x14ac:dyDescent="0.25">
      <c r="A706" s="8">
        <v>2018</v>
      </c>
      <c r="B706" s="8" t="s">
        <v>32</v>
      </c>
      <c r="C706" s="8" t="s">
        <v>33</v>
      </c>
      <c r="D706" s="8">
        <v>8300</v>
      </c>
      <c r="E706" s="8" t="s">
        <v>63</v>
      </c>
      <c r="F706" s="8">
        <v>3</v>
      </c>
      <c r="G706" s="8" t="s">
        <v>36</v>
      </c>
      <c r="H706" s="9">
        <v>26691183</v>
      </c>
      <c r="I706" s="8"/>
    </row>
    <row r="707" spans="1:9" x14ac:dyDescent="0.25">
      <c r="A707" s="8">
        <v>2018</v>
      </c>
      <c r="B707" s="8" t="s">
        <v>32</v>
      </c>
      <c r="C707" s="8" t="s">
        <v>33</v>
      </c>
      <c r="D707" s="8">
        <v>8300</v>
      </c>
      <c r="E707" s="8" t="s">
        <v>63</v>
      </c>
      <c r="F707" s="8">
        <v>4</v>
      </c>
      <c r="G707" s="8" t="s">
        <v>37</v>
      </c>
      <c r="H707" s="9">
        <v>293240</v>
      </c>
      <c r="I707" s="8"/>
    </row>
    <row r="708" spans="1:9" x14ac:dyDescent="0.25">
      <c r="A708" s="8">
        <v>2018</v>
      </c>
      <c r="B708" s="8" t="s">
        <v>32</v>
      </c>
      <c r="C708" s="8" t="s">
        <v>33</v>
      </c>
      <c r="D708" s="8">
        <v>8300</v>
      </c>
      <c r="E708" s="8" t="s">
        <v>63</v>
      </c>
      <c r="F708" s="8">
        <v>6</v>
      </c>
      <c r="G708" s="8" t="s">
        <v>38</v>
      </c>
      <c r="H708" s="9">
        <v>9645213</v>
      </c>
      <c r="I708" s="8"/>
    </row>
    <row r="709" spans="1:9" x14ac:dyDescent="0.25">
      <c r="A709" s="8">
        <v>2018</v>
      </c>
      <c r="B709" s="8" t="s">
        <v>32</v>
      </c>
      <c r="C709" s="8" t="s">
        <v>33</v>
      </c>
      <c r="D709" s="8">
        <v>8300</v>
      </c>
      <c r="E709" s="8" t="s">
        <v>63</v>
      </c>
      <c r="F709" s="8">
        <v>7</v>
      </c>
      <c r="G709" s="8" t="s">
        <v>39</v>
      </c>
      <c r="H709" s="9">
        <v>10261684</v>
      </c>
      <c r="I709" s="8"/>
    </row>
    <row r="710" spans="1:9" x14ac:dyDescent="0.25">
      <c r="A710" s="8">
        <v>2018</v>
      </c>
      <c r="B710" s="8" t="s">
        <v>32</v>
      </c>
      <c r="C710" s="8" t="s">
        <v>33</v>
      </c>
      <c r="D710" s="8">
        <v>8904</v>
      </c>
      <c r="E710" s="8" t="s">
        <v>64</v>
      </c>
      <c r="F710" s="8">
        <v>3</v>
      </c>
      <c r="G710" s="8" t="s">
        <v>36</v>
      </c>
      <c r="H710" s="9">
        <v>14908</v>
      </c>
      <c r="I710" s="8"/>
    </row>
    <row r="711" spans="1:9" x14ac:dyDescent="0.25">
      <c r="A711" s="8">
        <v>2018</v>
      </c>
      <c r="B711" s="8" t="s">
        <v>32</v>
      </c>
      <c r="C711" s="8" t="s">
        <v>33</v>
      </c>
      <c r="D711" s="8">
        <v>8904</v>
      </c>
      <c r="E711" s="8" t="s">
        <v>64</v>
      </c>
      <c r="F711" s="8">
        <v>4</v>
      </c>
      <c r="G711" s="8" t="s">
        <v>37</v>
      </c>
      <c r="H711" s="8"/>
      <c r="I711" s="8" t="s">
        <v>43</v>
      </c>
    </row>
    <row r="712" spans="1:9" x14ac:dyDescent="0.25">
      <c r="A712" s="8">
        <v>2018</v>
      </c>
      <c r="B712" s="8" t="s">
        <v>32</v>
      </c>
      <c r="C712" s="8" t="s">
        <v>33</v>
      </c>
      <c r="D712" s="8">
        <v>8904</v>
      </c>
      <c r="E712" s="8" t="s">
        <v>64</v>
      </c>
      <c r="F712" s="8">
        <v>6</v>
      </c>
      <c r="G712" s="8" t="s">
        <v>38</v>
      </c>
      <c r="H712" s="9">
        <v>6417464</v>
      </c>
      <c r="I712" s="8"/>
    </row>
    <row r="713" spans="1:9" x14ac:dyDescent="0.25">
      <c r="A713" s="8">
        <v>2018</v>
      </c>
      <c r="B713" s="8" t="s">
        <v>32</v>
      </c>
      <c r="C713" s="8" t="s">
        <v>33</v>
      </c>
      <c r="D713" s="8">
        <v>8904</v>
      </c>
      <c r="E713" s="8" t="s">
        <v>64</v>
      </c>
      <c r="F713" s="8">
        <v>7</v>
      </c>
      <c r="G713" s="8" t="s">
        <v>39</v>
      </c>
      <c r="H713" s="9">
        <v>12961789</v>
      </c>
      <c r="I713" s="8"/>
    </row>
    <row r="714" spans="1:9" x14ac:dyDescent="0.25">
      <c r="A714" s="8">
        <v>2019</v>
      </c>
      <c r="B714" s="8" t="s">
        <v>32</v>
      </c>
      <c r="C714" s="8" t="s">
        <v>33</v>
      </c>
      <c r="D714" s="8">
        <v>8051</v>
      </c>
      <c r="E714" s="8" t="s">
        <v>34</v>
      </c>
      <c r="F714" s="8">
        <v>1</v>
      </c>
      <c r="G714" s="8" t="s">
        <v>35</v>
      </c>
      <c r="H714" s="9">
        <v>242345</v>
      </c>
      <c r="I714" s="8"/>
    </row>
    <row r="715" spans="1:9" x14ac:dyDescent="0.25">
      <c r="A715" s="8">
        <v>2019</v>
      </c>
      <c r="B715" s="8" t="s">
        <v>32</v>
      </c>
      <c r="C715" s="8" t="s">
        <v>33</v>
      </c>
      <c r="D715" s="8">
        <v>8051</v>
      </c>
      <c r="E715" s="8" t="s">
        <v>34</v>
      </c>
      <c r="F715" s="8">
        <v>3</v>
      </c>
      <c r="G715" s="8" t="s">
        <v>36</v>
      </c>
      <c r="H715" s="9">
        <v>91994384</v>
      </c>
      <c r="I715" s="8"/>
    </row>
    <row r="716" spans="1:9" x14ac:dyDescent="0.25">
      <c r="A716" s="8">
        <v>2019</v>
      </c>
      <c r="B716" s="8" t="s">
        <v>32</v>
      </c>
      <c r="C716" s="8" t="s">
        <v>33</v>
      </c>
      <c r="D716" s="8">
        <v>8051</v>
      </c>
      <c r="E716" s="8" t="s">
        <v>34</v>
      </c>
      <c r="F716" s="8">
        <v>4</v>
      </c>
      <c r="G716" s="8" t="s">
        <v>37</v>
      </c>
      <c r="H716" s="9">
        <v>458084</v>
      </c>
      <c r="I716" s="8"/>
    </row>
    <row r="717" spans="1:9" x14ac:dyDescent="0.25">
      <c r="A717" s="8">
        <v>2019</v>
      </c>
      <c r="B717" s="8" t="s">
        <v>32</v>
      </c>
      <c r="C717" s="8" t="s">
        <v>33</v>
      </c>
      <c r="D717" s="8">
        <v>8051</v>
      </c>
      <c r="E717" s="8" t="s">
        <v>34</v>
      </c>
      <c r="F717" s="8">
        <v>6</v>
      </c>
      <c r="G717" s="8" t="s">
        <v>38</v>
      </c>
      <c r="H717" s="9">
        <v>28062888</v>
      </c>
      <c r="I717" s="8"/>
    </row>
    <row r="718" spans="1:9" x14ac:dyDescent="0.25">
      <c r="A718" s="8">
        <v>2019</v>
      </c>
      <c r="B718" s="8" t="s">
        <v>32</v>
      </c>
      <c r="C718" s="8" t="s">
        <v>33</v>
      </c>
      <c r="D718" s="8">
        <v>8051</v>
      </c>
      <c r="E718" s="8" t="s">
        <v>34</v>
      </c>
      <c r="F718" s="8">
        <v>7</v>
      </c>
      <c r="G718" s="8" t="s">
        <v>39</v>
      </c>
      <c r="H718" s="9">
        <v>29318679</v>
      </c>
      <c r="I718" s="8"/>
    </row>
    <row r="719" spans="1:9" x14ac:dyDescent="0.25">
      <c r="A719" s="8">
        <v>2019</v>
      </c>
      <c r="B719" s="8" t="s">
        <v>32</v>
      </c>
      <c r="C719" s="8" t="s">
        <v>33</v>
      </c>
      <c r="D719" s="8">
        <v>8054</v>
      </c>
      <c r="E719" s="8" t="s">
        <v>40</v>
      </c>
      <c r="F719" s="8">
        <v>1</v>
      </c>
      <c r="G719" s="8" t="s">
        <v>35</v>
      </c>
      <c r="H719" s="9">
        <v>204849</v>
      </c>
      <c r="I719" s="8"/>
    </row>
    <row r="720" spans="1:9" x14ac:dyDescent="0.25">
      <c r="A720" s="8">
        <v>2019</v>
      </c>
      <c r="B720" s="8" t="s">
        <v>32</v>
      </c>
      <c r="C720" s="8" t="s">
        <v>33</v>
      </c>
      <c r="D720" s="8">
        <v>8054</v>
      </c>
      <c r="E720" s="8" t="s">
        <v>40</v>
      </c>
      <c r="F720" s="8">
        <v>3</v>
      </c>
      <c r="G720" s="8" t="s">
        <v>36</v>
      </c>
      <c r="H720" s="9">
        <v>1569621709</v>
      </c>
      <c r="I720" s="8" t="s">
        <v>41</v>
      </c>
    </row>
    <row r="721" spans="1:9" x14ac:dyDescent="0.25">
      <c r="A721" s="8">
        <v>2019</v>
      </c>
      <c r="B721" s="8" t="s">
        <v>32</v>
      </c>
      <c r="C721" s="8" t="s">
        <v>33</v>
      </c>
      <c r="D721" s="8">
        <v>8054</v>
      </c>
      <c r="E721" s="8" t="s">
        <v>40</v>
      </c>
      <c r="F721" s="8">
        <v>4</v>
      </c>
      <c r="G721" s="8" t="s">
        <v>37</v>
      </c>
      <c r="H721" s="9">
        <v>385923</v>
      </c>
      <c r="I721" s="8"/>
    </row>
    <row r="722" spans="1:9" x14ac:dyDescent="0.25">
      <c r="A722" s="8">
        <v>2019</v>
      </c>
      <c r="B722" s="8" t="s">
        <v>32</v>
      </c>
      <c r="C722" s="8" t="s">
        <v>33</v>
      </c>
      <c r="D722" s="8">
        <v>8054</v>
      </c>
      <c r="E722" s="8" t="s">
        <v>40</v>
      </c>
      <c r="F722" s="8">
        <v>6</v>
      </c>
      <c r="G722" s="8" t="s">
        <v>38</v>
      </c>
      <c r="H722" s="9">
        <v>40096309</v>
      </c>
      <c r="I722" s="8"/>
    </row>
    <row r="723" spans="1:9" x14ac:dyDescent="0.25">
      <c r="A723" s="8">
        <v>2019</v>
      </c>
      <c r="B723" s="8" t="s">
        <v>32</v>
      </c>
      <c r="C723" s="8" t="s">
        <v>33</v>
      </c>
      <c r="D723" s="8">
        <v>8054</v>
      </c>
      <c r="E723" s="8" t="s">
        <v>40</v>
      </c>
      <c r="F723" s="8">
        <v>7</v>
      </c>
      <c r="G723" s="8" t="s">
        <v>39</v>
      </c>
      <c r="H723" s="9">
        <v>15590112</v>
      </c>
      <c r="I723" s="8"/>
    </row>
    <row r="724" spans="1:9" x14ac:dyDescent="0.25">
      <c r="A724" s="8">
        <v>2019</v>
      </c>
      <c r="B724" s="8" t="s">
        <v>32</v>
      </c>
      <c r="C724" s="8" t="s">
        <v>33</v>
      </c>
      <c r="D724" s="8">
        <v>8087</v>
      </c>
      <c r="E724" s="8" t="s">
        <v>42</v>
      </c>
      <c r="F724" s="8">
        <v>1</v>
      </c>
      <c r="G724" s="8" t="s">
        <v>35</v>
      </c>
      <c r="H724" s="8"/>
      <c r="I724" s="8" t="s">
        <v>43</v>
      </c>
    </row>
    <row r="725" spans="1:9" x14ac:dyDescent="0.25">
      <c r="A725" s="8">
        <v>2019</v>
      </c>
      <c r="B725" s="8" t="s">
        <v>32</v>
      </c>
      <c r="C725" s="8" t="s">
        <v>33</v>
      </c>
      <c r="D725" s="8">
        <v>8087</v>
      </c>
      <c r="E725" s="8" t="s">
        <v>42</v>
      </c>
      <c r="F725" s="8">
        <v>4</v>
      </c>
      <c r="G725" s="8" t="s">
        <v>37</v>
      </c>
      <c r="H725" s="9">
        <v>59470</v>
      </c>
      <c r="I725" s="8"/>
    </row>
    <row r="726" spans="1:9" x14ac:dyDescent="0.25">
      <c r="A726" s="8">
        <v>2019</v>
      </c>
      <c r="B726" s="8" t="s">
        <v>32</v>
      </c>
      <c r="C726" s="8" t="s">
        <v>33</v>
      </c>
      <c r="D726" s="8">
        <v>8087</v>
      </c>
      <c r="E726" s="8" t="s">
        <v>42</v>
      </c>
      <c r="F726" s="8">
        <v>6</v>
      </c>
      <c r="G726" s="8" t="s">
        <v>38</v>
      </c>
      <c r="H726" s="9">
        <v>40170</v>
      </c>
      <c r="I726" s="8"/>
    </row>
    <row r="727" spans="1:9" x14ac:dyDescent="0.25">
      <c r="A727" s="8">
        <v>2019</v>
      </c>
      <c r="B727" s="8" t="s">
        <v>32</v>
      </c>
      <c r="C727" s="8" t="s">
        <v>33</v>
      </c>
      <c r="D727" s="8">
        <v>8087</v>
      </c>
      <c r="E727" s="8" t="s">
        <v>42</v>
      </c>
      <c r="F727" s="8">
        <v>7</v>
      </c>
      <c r="G727" s="8" t="s">
        <v>39</v>
      </c>
      <c r="H727" s="9">
        <v>429618</v>
      </c>
      <c r="I727" s="8"/>
    </row>
    <row r="728" spans="1:9" x14ac:dyDescent="0.25">
      <c r="A728" s="8">
        <v>2019</v>
      </c>
      <c r="B728" s="8" t="s">
        <v>32</v>
      </c>
      <c r="C728" s="8" t="s">
        <v>33</v>
      </c>
      <c r="D728" s="8">
        <v>8120</v>
      </c>
      <c r="E728" s="8" t="s">
        <v>44</v>
      </c>
      <c r="F728" s="8">
        <v>1</v>
      </c>
      <c r="G728" s="8" t="s">
        <v>35</v>
      </c>
      <c r="H728" s="9">
        <v>30954</v>
      </c>
      <c r="I728" s="8"/>
    </row>
    <row r="729" spans="1:9" x14ac:dyDescent="0.25">
      <c r="A729" s="8">
        <v>2019</v>
      </c>
      <c r="B729" s="8" t="s">
        <v>32</v>
      </c>
      <c r="C729" s="8" t="s">
        <v>33</v>
      </c>
      <c r="D729" s="8">
        <v>8120</v>
      </c>
      <c r="E729" s="8" t="s">
        <v>44</v>
      </c>
      <c r="F729" s="8">
        <v>3</v>
      </c>
      <c r="G729" s="8" t="s">
        <v>36</v>
      </c>
      <c r="H729" s="9">
        <v>26724</v>
      </c>
      <c r="I729" s="8"/>
    </row>
    <row r="730" spans="1:9" x14ac:dyDescent="0.25">
      <c r="A730" s="8">
        <v>2019</v>
      </c>
      <c r="B730" s="8" t="s">
        <v>32</v>
      </c>
      <c r="C730" s="8" t="s">
        <v>33</v>
      </c>
      <c r="D730" s="8">
        <v>8120</v>
      </c>
      <c r="E730" s="8" t="s">
        <v>44</v>
      </c>
      <c r="F730" s="8">
        <v>4</v>
      </c>
      <c r="G730" s="8" t="s">
        <v>37</v>
      </c>
      <c r="H730" s="9">
        <v>348624</v>
      </c>
      <c r="I730" s="8"/>
    </row>
    <row r="731" spans="1:9" x14ac:dyDescent="0.25">
      <c r="A731" s="8">
        <v>2019</v>
      </c>
      <c r="B731" s="8" t="s">
        <v>32</v>
      </c>
      <c r="C731" s="8" t="s">
        <v>33</v>
      </c>
      <c r="D731" s="8">
        <v>8120</v>
      </c>
      <c r="E731" s="8" t="s">
        <v>44</v>
      </c>
      <c r="F731" s="8">
        <v>6</v>
      </c>
      <c r="G731" s="8" t="s">
        <v>38</v>
      </c>
      <c r="H731" s="9">
        <v>7032183</v>
      </c>
      <c r="I731" s="8"/>
    </row>
    <row r="732" spans="1:9" x14ac:dyDescent="0.25">
      <c r="A732" s="8">
        <v>2019</v>
      </c>
      <c r="B732" s="8" t="s">
        <v>32</v>
      </c>
      <c r="C732" s="8" t="s">
        <v>33</v>
      </c>
      <c r="D732" s="8">
        <v>8120</v>
      </c>
      <c r="E732" s="8" t="s">
        <v>44</v>
      </c>
      <c r="F732" s="8">
        <v>7</v>
      </c>
      <c r="G732" s="8" t="s">
        <v>39</v>
      </c>
      <c r="H732" s="9">
        <v>17389354</v>
      </c>
      <c r="I732" s="8"/>
    </row>
    <row r="733" spans="1:9" x14ac:dyDescent="0.25">
      <c r="A733" s="8">
        <v>2019</v>
      </c>
      <c r="B733" s="8" t="s">
        <v>32</v>
      </c>
      <c r="C733" s="8" t="s">
        <v>33</v>
      </c>
      <c r="D733" s="8">
        <v>8125</v>
      </c>
      <c r="E733" s="8" t="s">
        <v>45</v>
      </c>
      <c r="F733" s="8">
        <v>1</v>
      </c>
      <c r="G733" s="8" t="s">
        <v>35</v>
      </c>
      <c r="H733" s="9">
        <v>52304</v>
      </c>
      <c r="I733" s="8"/>
    </row>
    <row r="734" spans="1:9" x14ac:dyDescent="0.25">
      <c r="A734" s="8">
        <v>2019</v>
      </c>
      <c r="B734" s="8" t="s">
        <v>32</v>
      </c>
      <c r="C734" s="8" t="s">
        <v>33</v>
      </c>
      <c r="D734" s="8">
        <v>8125</v>
      </c>
      <c r="E734" s="8" t="s">
        <v>45</v>
      </c>
      <c r="F734" s="8">
        <v>3</v>
      </c>
      <c r="G734" s="8" t="s">
        <v>36</v>
      </c>
      <c r="H734" s="9">
        <v>170277803</v>
      </c>
      <c r="I734" s="8" t="s">
        <v>41</v>
      </c>
    </row>
    <row r="735" spans="1:9" x14ac:dyDescent="0.25">
      <c r="A735" s="8">
        <v>2019</v>
      </c>
      <c r="B735" s="8" t="s">
        <v>32</v>
      </c>
      <c r="C735" s="8" t="s">
        <v>33</v>
      </c>
      <c r="D735" s="8">
        <v>8125</v>
      </c>
      <c r="E735" s="8" t="s">
        <v>45</v>
      </c>
      <c r="F735" s="8">
        <v>4</v>
      </c>
      <c r="G735" s="8" t="s">
        <v>37</v>
      </c>
      <c r="H735" s="9">
        <v>910485</v>
      </c>
      <c r="I735" s="8"/>
    </row>
    <row r="736" spans="1:9" x14ac:dyDescent="0.25">
      <c r="A736" s="8">
        <v>2019</v>
      </c>
      <c r="B736" s="8" t="s">
        <v>32</v>
      </c>
      <c r="C736" s="8" t="s">
        <v>33</v>
      </c>
      <c r="D736" s="8">
        <v>8125</v>
      </c>
      <c r="E736" s="8" t="s">
        <v>45</v>
      </c>
      <c r="F736" s="8">
        <v>5</v>
      </c>
      <c r="G736" s="8" t="s">
        <v>46</v>
      </c>
      <c r="H736" s="9">
        <v>14274443</v>
      </c>
      <c r="I736" s="8"/>
    </row>
    <row r="737" spans="1:9" x14ac:dyDescent="0.25">
      <c r="A737" s="8">
        <v>2019</v>
      </c>
      <c r="B737" s="8" t="s">
        <v>32</v>
      </c>
      <c r="C737" s="8" t="s">
        <v>33</v>
      </c>
      <c r="D737" s="8">
        <v>8125</v>
      </c>
      <c r="E737" s="8" t="s">
        <v>45</v>
      </c>
      <c r="F737" s="8">
        <v>6</v>
      </c>
      <c r="G737" s="8" t="s">
        <v>38</v>
      </c>
      <c r="H737" s="9">
        <v>84405185</v>
      </c>
      <c r="I737" s="8"/>
    </row>
    <row r="738" spans="1:9" x14ac:dyDescent="0.25">
      <c r="A738" s="8">
        <v>2019</v>
      </c>
      <c r="B738" s="8" t="s">
        <v>32</v>
      </c>
      <c r="C738" s="8" t="s">
        <v>33</v>
      </c>
      <c r="D738" s="8">
        <v>8125</v>
      </c>
      <c r="E738" s="8" t="s">
        <v>45</v>
      </c>
      <c r="F738" s="8">
        <v>7</v>
      </c>
      <c r="G738" s="8" t="s">
        <v>39</v>
      </c>
      <c r="H738" s="9">
        <v>37473007</v>
      </c>
      <c r="I738" s="8"/>
    </row>
    <row r="739" spans="1:9" x14ac:dyDescent="0.25">
      <c r="A739" s="8">
        <v>2019</v>
      </c>
      <c r="B739" s="8" t="s">
        <v>32</v>
      </c>
      <c r="C739" s="8" t="s">
        <v>33</v>
      </c>
      <c r="D739" s="8">
        <v>8156</v>
      </c>
      <c r="E739" s="8" t="s">
        <v>47</v>
      </c>
      <c r="F739" s="8">
        <v>1</v>
      </c>
      <c r="G739" s="8" t="s">
        <v>35</v>
      </c>
      <c r="H739" s="9">
        <v>115872</v>
      </c>
      <c r="I739" s="8"/>
    </row>
    <row r="740" spans="1:9" x14ac:dyDescent="0.25">
      <c r="A740" s="8">
        <v>2019</v>
      </c>
      <c r="B740" s="8" t="s">
        <v>32</v>
      </c>
      <c r="C740" s="8" t="s">
        <v>33</v>
      </c>
      <c r="D740" s="8">
        <v>8156</v>
      </c>
      <c r="E740" s="8" t="s">
        <v>47</v>
      </c>
      <c r="F740" s="8">
        <v>3</v>
      </c>
      <c r="G740" s="8" t="s">
        <v>36</v>
      </c>
      <c r="H740" s="9">
        <v>90307768</v>
      </c>
      <c r="I740" s="8"/>
    </row>
    <row r="741" spans="1:9" x14ac:dyDescent="0.25">
      <c r="A741" s="8">
        <v>2019</v>
      </c>
      <c r="B741" s="8" t="s">
        <v>32</v>
      </c>
      <c r="C741" s="8" t="s">
        <v>33</v>
      </c>
      <c r="D741" s="8">
        <v>8156</v>
      </c>
      <c r="E741" s="8" t="s">
        <v>47</v>
      </c>
      <c r="F741" s="8">
        <v>4</v>
      </c>
      <c r="G741" s="8" t="s">
        <v>37</v>
      </c>
      <c r="H741" s="9">
        <v>601905</v>
      </c>
      <c r="I741" s="8"/>
    </row>
    <row r="742" spans="1:9" x14ac:dyDescent="0.25">
      <c r="A742" s="8">
        <v>2019</v>
      </c>
      <c r="B742" s="8" t="s">
        <v>32</v>
      </c>
      <c r="C742" s="8" t="s">
        <v>33</v>
      </c>
      <c r="D742" s="8">
        <v>8156</v>
      </c>
      <c r="E742" s="8" t="s">
        <v>47</v>
      </c>
      <c r="F742" s="8">
        <v>6</v>
      </c>
      <c r="G742" s="8" t="s">
        <v>38</v>
      </c>
      <c r="H742" s="9">
        <v>40401592</v>
      </c>
      <c r="I742" s="8"/>
    </row>
    <row r="743" spans="1:9" x14ac:dyDescent="0.25">
      <c r="A743" s="8">
        <v>2019</v>
      </c>
      <c r="B743" s="8" t="s">
        <v>32</v>
      </c>
      <c r="C743" s="8" t="s">
        <v>33</v>
      </c>
      <c r="D743" s="8">
        <v>8156</v>
      </c>
      <c r="E743" s="8" t="s">
        <v>47</v>
      </c>
      <c r="F743" s="8">
        <v>7</v>
      </c>
      <c r="G743" s="8" t="s">
        <v>39</v>
      </c>
      <c r="H743" s="9">
        <v>19589829</v>
      </c>
      <c r="I743" s="8"/>
    </row>
    <row r="744" spans="1:9" x14ac:dyDescent="0.25">
      <c r="A744" s="8">
        <v>2019</v>
      </c>
      <c r="B744" s="8" t="s">
        <v>32</v>
      </c>
      <c r="C744" s="8" t="s">
        <v>33</v>
      </c>
      <c r="D744" s="8">
        <v>8167</v>
      </c>
      <c r="E744" s="8" t="s">
        <v>48</v>
      </c>
      <c r="F744" s="8">
        <v>1</v>
      </c>
      <c r="G744" s="8" t="s">
        <v>35</v>
      </c>
      <c r="H744" s="9">
        <v>252891</v>
      </c>
      <c r="I744" s="8"/>
    </row>
    <row r="745" spans="1:9" x14ac:dyDescent="0.25">
      <c r="A745" s="8">
        <v>2019</v>
      </c>
      <c r="B745" s="8" t="s">
        <v>32</v>
      </c>
      <c r="C745" s="8" t="s">
        <v>33</v>
      </c>
      <c r="D745" s="8">
        <v>8167</v>
      </c>
      <c r="E745" s="8" t="s">
        <v>48</v>
      </c>
      <c r="F745" s="8">
        <v>3</v>
      </c>
      <c r="G745" s="8" t="s">
        <v>36</v>
      </c>
      <c r="H745" s="9">
        <v>113600478</v>
      </c>
      <c r="I745" s="8"/>
    </row>
    <row r="746" spans="1:9" x14ac:dyDescent="0.25">
      <c r="A746" s="8">
        <v>2019</v>
      </c>
      <c r="B746" s="8" t="s">
        <v>32</v>
      </c>
      <c r="C746" s="8" t="s">
        <v>33</v>
      </c>
      <c r="D746" s="8">
        <v>8167</v>
      </c>
      <c r="E746" s="8" t="s">
        <v>48</v>
      </c>
      <c r="F746" s="8">
        <v>4</v>
      </c>
      <c r="G746" s="8" t="s">
        <v>37</v>
      </c>
      <c r="H746" s="9">
        <v>393496</v>
      </c>
      <c r="I746" s="8"/>
    </row>
    <row r="747" spans="1:9" x14ac:dyDescent="0.25">
      <c r="A747" s="8">
        <v>2019</v>
      </c>
      <c r="B747" s="8" t="s">
        <v>32</v>
      </c>
      <c r="C747" s="8" t="s">
        <v>33</v>
      </c>
      <c r="D747" s="8">
        <v>8167</v>
      </c>
      <c r="E747" s="8" t="s">
        <v>48</v>
      </c>
      <c r="F747" s="8">
        <v>6</v>
      </c>
      <c r="G747" s="8" t="s">
        <v>38</v>
      </c>
      <c r="H747" s="9">
        <v>29676093</v>
      </c>
      <c r="I747" s="8"/>
    </row>
    <row r="748" spans="1:9" x14ac:dyDescent="0.25">
      <c r="A748" s="8">
        <v>2019</v>
      </c>
      <c r="B748" s="8" t="s">
        <v>32</v>
      </c>
      <c r="C748" s="8" t="s">
        <v>33</v>
      </c>
      <c r="D748" s="8">
        <v>8167</v>
      </c>
      <c r="E748" s="8" t="s">
        <v>48</v>
      </c>
      <c r="F748" s="8">
        <v>7</v>
      </c>
      <c r="G748" s="8" t="s">
        <v>39</v>
      </c>
      <c r="H748" s="9">
        <v>9445147</v>
      </c>
      <c r="I748" s="8"/>
    </row>
    <row r="749" spans="1:9" x14ac:dyDescent="0.25">
      <c r="A749" s="8">
        <v>2019</v>
      </c>
      <c r="B749" s="8" t="s">
        <v>32</v>
      </c>
      <c r="C749" s="8" t="s">
        <v>33</v>
      </c>
      <c r="D749" s="8">
        <v>8179</v>
      </c>
      <c r="E749" s="8" t="s">
        <v>49</v>
      </c>
      <c r="F749" s="8">
        <v>1</v>
      </c>
      <c r="G749" s="8" t="s">
        <v>35</v>
      </c>
      <c r="H749" s="9">
        <v>14805</v>
      </c>
      <c r="I749" s="8"/>
    </row>
    <row r="750" spans="1:9" x14ac:dyDescent="0.25">
      <c r="A750" s="8">
        <v>2019</v>
      </c>
      <c r="B750" s="8" t="s">
        <v>32</v>
      </c>
      <c r="C750" s="8" t="s">
        <v>33</v>
      </c>
      <c r="D750" s="8">
        <v>8179</v>
      </c>
      <c r="E750" s="8" t="s">
        <v>49</v>
      </c>
      <c r="F750" s="8">
        <v>4</v>
      </c>
      <c r="G750" s="8" t="s">
        <v>37</v>
      </c>
      <c r="H750" s="9">
        <v>39449</v>
      </c>
      <c r="I750" s="8"/>
    </row>
    <row r="751" spans="1:9" x14ac:dyDescent="0.25">
      <c r="A751" s="8">
        <v>2019</v>
      </c>
      <c r="B751" s="8" t="s">
        <v>32</v>
      </c>
      <c r="C751" s="8" t="s">
        <v>33</v>
      </c>
      <c r="D751" s="8">
        <v>8179</v>
      </c>
      <c r="E751" s="8" t="s">
        <v>49</v>
      </c>
      <c r="F751" s="8">
        <v>6</v>
      </c>
      <c r="G751" s="8" t="s">
        <v>38</v>
      </c>
      <c r="H751" s="9">
        <v>372553</v>
      </c>
      <c r="I751" s="8"/>
    </row>
    <row r="752" spans="1:9" x14ac:dyDescent="0.25">
      <c r="A752" s="8">
        <v>2019</v>
      </c>
      <c r="B752" s="8" t="s">
        <v>32</v>
      </c>
      <c r="C752" s="8" t="s">
        <v>33</v>
      </c>
      <c r="D752" s="8">
        <v>8179</v>
      </c>
      <c r="E752" s="8" t="s">
        <v>49</v>
      </c>
      <c r="F752" s="8">
        <v>7</v>
      </c>
      <c r="G752" s="8" t="s">
        <v>39</v>
      </c>
      <c r="H752" s="9">
        <v>1527030</v>
      </c>
      <c r="I752" s="8"/>
    </row>
    <row r="753" spans="1:9" x14ac:dyDescent="0.25">
      <c r="A753" s="8">
        <v>2019</v>
      </c>
      <c r="B753" s="8" t="s">
        <v>32</v>
      </c>
      <c r="C753" s="8" t="s">
        <v>33</v>
      </c>
      <c r="D753" s="8">
        <v>8180</v>
      </c>
      <c r="E753" s="8" t="s">
        <v>50</v>
      </c>
      <c r="F753" s="8">
        <v>1</v>
      </c>
      <c r="G753" s="8" t="s">
        <v>35</v>
      </c>
      <c r="H753" s="9">
        <v>48534</v>
      </c>
      <c r="I753" s="8"/>
    </row>
    <row r="754" spans="1:9" x14ac:dyDescent="0.25">
      <c r="A754" s="8">
        <v>2019</v>
      </c>
      <c r="B754" s="8" t="s">
        <v>32</v>
      </c>
      <c r="C754" s="8" t="s">
        <v>33</v>
      </c>
      <c r="D754" s="8">
        <v>8180</v>
      </c>
      <c r="E754" s="8" t="s">
        <v>50</v>
      </c>
      <c r="F754" s="8">
        <v>3</v>
      </c>
      <c r="G754" s="8" t="s">
        <v>36</v>
      </c>
      <c r="H754" s="9">
        <v>24228043</v>
      </c>
      <c r="I754" s="8"/>
    </row>
    <row r="755" spans="1:9" x14ac:dyDescent="0.25">
      <c r="A755" s="8">
        <v>2019</v>
      </c>
      <c r="B755" s="8" t="s">
        <v>32</v>
      </c>
      <c r="C755" s="8" t="s">
        <v>33</v>
      </c>
      <c r="D755" s="8">
        <v>8180</v>
      </c>
      <c r="E755" s="8" t="s">
        <v>50</v>
      </c>
      <c r="F755" s="8">
        <v>4</v>
      </c>
      <c r="G755" s="8" t="s">
        <v>37</v>
      </c>
      <c r="H755" s="9">
        <v>481217</v>
      </c>
      <c r="I755" s="8"/>
    </row>
    <row r="756" spans="1:9" x14ac:dyDescent="0.25">
      <c r="A756" s="8">
        <v>2019</v>
      </c>
      <c r="B756" s="8" t="s">
        <v>32</v>
      </c>
      <c r="C756" s="8" t="s">
        <v>33</v>
      </c>
      <c r="D756" s="8">
        <v>8180</v>
      </c>
      <c r="E756" s="8" t="s">
        <v>50</v>
      </c>
      <c r="F756" s="8">
        <v>6</v>
      </c>
      <c r="G756" s="8" t="s">
        <v>38</v>
      </c>
      <c r="H756" s="9">
        <v>31119305</v>
      </c>
      <c r="I756" s="8"/>
    </row>
    <row r="757" spans="1:9" x14ac:dyDescent="0.25">
      <c r="A757" s="8">
        <v>2019</v>
      </c>
      <c r="B757" s="8" t="s">
        <v>32</v>
      </c>
      <c r="C757" s="8" t="s">
        <v>33</v>
      </c>
      <c r="D757" s="8">
        <v>8180</v>
      </c>
      <c r="E757" s="8" t="s">
        <v>50</v>
      </c>
      <c r="F757" s="8">
        <v>7</v>
      </c>
      <c r="G757" s="8" t="s">
        <v>39</v>
      </c>
      <c r="H757" s="9">
        <v>39941836</v>
      </c>
      <c r="I757" s="8"/>
    </row>
    <row r="758" spans="1:9" x14ac:dyDescent="0.25">
      <c r="A758" s="8">
        <v>2019</v>
      </c>
      <c r="B758" s="8" t="s">
        <v>32</v>
      </c>
      <c r="C758" s="8" t="s">
        <v>33</v>
      </c>
      <c r="D758" s="8">
        <v>8184</v>
      </c>
      <c r="E758" s="8" t="s">
        <v>51</v>
      </c>
      <c r="F758" s="8">
        <v>1</v>
      </c>
      <c r="G758" s="8" t="s">
        <v>35</v>
      </c>
      <c r="H758" s="9">
        <v>108773</v>
      </c>
      <c r="I758" s="8"/>
    </row>
    <row r="759" spans="1:9" x14ac:dyDescent="0.25">
      <c r="A759" s="8">
        <v>2019</v>
      </c>
      <c r="B759" s="8" t="s">
        <v>32</v>
      </c>
      <c r="C759" s="8" t="s">
        <v>33</v>
      </c>
      <c r="D759" s="8">
        <v>8184</v>
      </c>
      <c r="E759" s="8" t="s">
        <v>51</v>
      </c>
      <c r="F759" s="8">
        <v>3</v>
      </c>
      <c r="G759" s="8" t="s">
        <v>36</v>
      </c>
      <c r="H759" s="9">
        <v>265750823</v>
      </c>
      <c r="I759" s="8"/>
    </row>
    <row r="760" spans="1:9" x14ac:dyDescent="0.25">
      <c r="A760" s="8">
        <v>2019</v>
      </c>
      <c r="B760" s="8" t="s">
        <v>32</v>
      </c>
      <c r="C760" s="8" t="s">
        <v>33</v>
      </c>
      <c r="D760" s="8">
        <v>8184</v>
      </c>
      <c r="E760" s="8" t="s">
        <v>51</v>
      </c>
      <c r="F760" s="8">
        <v>4</v>
      </c>
      <c r="G760" s="8" t="s">
        <v>37</v>
      </c>
      <c r="H760" s="9">
        <v>1261202</v>
      </c>
      <c r="I760" s="8"/>
    </row>
    <row r="761" spans="1:9" x14ac:dyDescent="0.25">
      <c r="A761" s="8">
        <v>2019</v>
      </c>
      <c r="B761" s="8" t="s">
        <v>32</v>
      </c>
      <c r="C761" s="8" t="s">
        <v>33</v>
      </c>
      <c r="D761" s="8">
        <v>8184</v>
      </c>
      <c r="E761" s="8" t="s">
        <v>51</v>
      </c>
      <c r="F761" s="8">
        <v>5</v>
      </c>
      <c r="G761" s="8" t="s">
        <v>46</v>
      </c>
      <c r="H761" s="9">
        <v>14635235</v>
      </c>
      <c r="I761" s="8"/>
    </row>
    <row r="762" spans="1:9" x14ac:dyDescent="0.25">
      <c r="A762" s="8">
        <v>2019</v>
      </c>
      <c r="B762" s="8" t="s">
        <v>32</v>
      </c>
      <c r="C762" s="8" t="s">
        <v>33</v>
      </c>
      <c r="D762" s="8">
        <v>8184</v>
      </c>
      <c r="E762" s="8" t="s">
        <v>51</v>
      </c>
      <c r="F762" s="8">
        <v>6</v>
      </c>
      <c r="G762" s="8" t="s">
        <v>38</v>
      </c>
      <c r="H762" s="9">
        <v>78603966</v>
      </c>
      <c r="I762" s="8"/>
    </row>
    <row r="763" spans="1:9" x14ac:dyDescent="0.25">
      <c r="A763" s="8">
        <v>2019</v>
      </c>
      <c r="B763" s="8" t="s">
        <v>32</v>
      </c>
      <c r="C763" s="8" t="s">
        <v>33</v>
      </c>
      <c r="D763" s="8">
        <v>8184</v>
      </c>
      <c r="E763" s="8" t="s">
        <v>51</v>
      </c>
      <c r="F763" s="8">
        <v>7</v>
      </c>
      <c r="G763" s="8" t="s">
        <v>39</v>
      </c>
      <c r="H763" s="9">
        <v>88436701</v>
      </c>
      <c r="I763" s="8"/>
    </row>
    <row r="764" spans="1:9" x14ac:dyDescent="0.25">
      <c r="A764" s="8">
        <v>2019</v>
      </c>
      <c r="B764" s="8" t="s">
        <v>32</v>
      </c>
      <c r="C764" s="8" t="s">
        <v>33</v>
      </c>
      <c r="D764" s="8">
        <v>8187</v>
      </c>
      <c r="E764" s="8" t="s">
        <v>52</v>
      </c>
      <c r="F764" s="8">
        <v>1</v>
      </c>
      <c r="G764" s="8" t="s">
        <v>35</v>
      </c>
      <c r="H764" s="9">
        <v>3096054</v>
      </c>
      <c r="I764" s="8"/>
    </row>
    <row r="765" spans="1:9" x14ac:dyDescent="0.25">
      <c r="A765" s="8">
        <v>2019</v>
      </c>
      <c r="B765" s="8" t="s">
        <v>32</v>
      </c>
      <c r="C765" s="8" t="s">
        <v>33</v>
      </c>
      <c r="D765" s="8">
        <v>8187</v>
      </c>
      <c r="E765" s="8" t="s">
        <v>52</v>
      </c>
      <c r="F765" s="8">
        <v>3</v>
      </c>
      <c r="G765" s="8" t="s">
        <v>36</v>
      </c>
      <c r="H765" s="9">
        <v>79623113</v>
      </c>
      <c r="I765" s="8"/>
    </row>
    <row r="766" spans="1:9" x14ac:dyDescent="0.25">
      <c r="A766" s="8">
        <v>2019</v>
      </c>
      <c r="B766" s="8" t="s">
        <v>32</v>
      </c>
      <c r="C766" s="8" t="s">
        <v>33</v>
      </c>
      <c r="D766" s="8">
        <v>8187</v>
      </c>
      <c r="E766" s="8" t="s">
        <v>52</v>
      </c>
      <c r="F766" s="8">
        <v>4</v>
      </c>
      <c r="G766" s="8" t="s">
        <v>37</v>
      </c>
      <c r="H766" s="8"/>
      <c r="I766" s="8" t="s">
        <v>43</v>
      </c>
    </row>
    <row r="767" spans="1:9" x14ac:dyDescent="0.25">
      <c r="A767" s="8">
        <v>2019</v>
      </c>
      <c r="B767" s="8" t="s">
        <v>32</v>
      </c>
      <c r="C767" s="8" t="s">
        <v>33</v>
      </c>
      <c r="D767" s="8">
        <v>8187</v>
      </c>
      <c r="E767" s="8" t="s">
        <v>52</v>
      </c>
      <c r="F767" s="8">
        <v>5</v>
      </c>
      <c r="G767" s="8" t="s">
        <v>46</v>
      </c>
      <c r="H767" s="8"/>
      <c r="I767" s="8" t="s">
        <v>43</v>
      </c>
    </row>
    <row r="768" spans="1:9" x14ac:dyDescent="0.25">
      <c r="A768" s="8">
        <v>2019</v>
      </c>
      <c r="B768" s="8" t="s">
        <v>32</v>
      </c>
      <c r="C768" s="8" t="s">
        <v>33</v>
      </c>
      <c r="D768" s="8">
        <v>8187</v>
      </c>
      <c r="E768" s="8" t="s">
        <v>52</v>
      </c>
      <c r="F768" s="8">
        <v>6</v>
      </c>
      <c r="G768" s="8" t="s">
        <v>38</v>
      </c>
      <c r="H768" s="9">
        <v>283526456</v>
      </c>
      <c r="I768" s="8"/>
    </row>
    <row r="769" spans="1:9" x14ac:dyDescent="0.25">
      <c r="A769" s="8">
        <v>2019</v>
      </c>
      <c r="B769" s="8" t="s">
        <v>32</v>
      </c>
      <c r="C769" s="8" t="s">
        <v>33</v>
      </c>
      <c r="D769" s="8">
        <v>8187</v>
      </c>
      <c r="E769" s="8" t="s">
        <v>52</v>
      </c>
      <c r="F769" s="8">
        <v>7</v>
      </c>
      <c r="G769" s="8" t="s">
        <v>39</v>
      </c>
      <c r="H769" s="9">
        <v>237141260</v>
      </c>
      <c r="I769" s="8"/>
    </row>
    <row r="770" spans="1:9" x14ac:dyDescent="0.25">
      <c r="A770" s="8">
        <v>2019</v>
      </c>
      <c r="B770" s="8" t="s">
        <v>32</v>
      </c>
      <c r="C770" s="8" t="s">
        <v>33</v>
      </c>
      <c r="D770" s="8">
        <v>8205</v>
      </c>
      <c r="E770" s="8" t="s">
        <v>53</v>
      </c>
      <c r="F770" s="8">
        <v>1</v>
      </c>
      <c r="G770" s="8" t="s">
        <v>35</v>
      </c>
      <c r="H770" s="9">
        <v>656468</v>
      </c>
      <c r="I770" s="8"/>
    </row>
    <row r="771" spans="1:9" x14ac:dyDescent="0.25">
      <c r="A771" s="8">
        <v>2019</v>
      </c>
      <c r="B771" s="8" t="s">
        <v>32</v>
      </c>
      <c r="C771" s="8" t="s">
        <v>33</v>
      </c>
      <c r="D771" s="8">
        <v>8205</v>
      </c>
      <c r="E771" s="8" t="s">
        <v>53</v>
      </c>
      <c r="F771" s="8">
        <v>3</v>
      </c>
      <c r="G771" s="8" t="s">
        <v>36</v>
      </c>
      <c r="H771" s="9">
        <v>67103188</v>
      </c>
      <c r="I771" s="8" t="s">
        <v>41</v>
      </c>
    </row>
    <row r="772" spans="1:9" x14ac:dyDescent="0.25">
      <c r="A772" s="8">
        <v>2019</v>
      </c>
      <c r="B772" s="8" t="s">
        <v>32</v>
      </c>
      <c r="C772" s="8" t="s">
        <v>33</v>
      </c>
      <c r="D772" s="8">
        <v>8205</v>
      </c>
      <c r="E772" s="8" t="s">
        <v>53</v>
      </c>
      <c r="F772" s="8">
        <v>4</v>
      </c>
      <c r="G772" s="8" t="s">
        <v>37</v>
      </c>
      <c r="H772" s="9">
        <v>2276120</v>
      </c>
      <c r="I772" s="8"/>
    </row>
    <row r="773" spans="1:9" x14ac:dyDescent="0.25">
      <c r="A773" s="8">
        <v>2019</v>
      </c>
      <c r="B773" s="8" t="s">
        <v>32</v>
      </c>
      <c r="C773" s="8" t="s">
        <v>33</v>
      </c>
      <c r="D773" s="8">
        <v>8205</v>
      </c>
      <c r="E773" s="8" t="s">
        <v>53</v>
      </c>
      <c r="F773" s="8">
        <v>5</v>
      </c>
      <c r="G773" s="8" t="s">
        <v>46</v>
      </c>
      <c r="H773" s="9">
        <v>24516586</v>
      </c>
      <c r="I773" s="8"/>
    </row>
    <row r="774" spans="1:9" x14ac:dyDescent="0.25">
      <c r="A774" s="8">
        <v>2019</v>
      </c>
      <c r="B774" s="8" t="s">
        <v>32</v>
      </c>
      <c r="C774" s="8" t="s">
        <v>33</v>
      </c>
      <c r="D774" s="8">
        <v>8205</v>
      </c>
      <c r="E774" s="8" t="s">
        <v>53</v>
      </c>
      <c r="F774" s="8">
        <v>6</v>
      </c>
      <c r="G774" s="8" t="s">
        <v>38</v>
      </c>
      <c r="H774" s="9">
        <v>262045560</v>
      </c>
      <c r="I774" s="8"/>
    </row>
    <row r="775" spans="1:9" x14ac:dyDescent="0.25">
      <c r="A775" s="8">
        <v>2019</v>
      </c>
      <c r="B775" s="8" t="s">
        <v>32</v>
      </c>
      <c r="C775" s="8" t="s">
        <v>33</v>
      </c>
      <c r="D775" s="8">
        <v>8205</v>
      </c>
      <c r="E775" s="8" t="s">
        <v>53</v>
      </c>
      <c r="F775" s="8">
        <v>7</v>
      </c>
      <c r="G775" s="8" t="s">
        <v>39</v>
      </c>
      <c r="H775" s="9">
        <v>136101218</v>
      </c>
      <c r="I775" s="8"/>
    </row>
    <row r="776" spans="1:9" x14ac:dyDescent="0.25">
      <c r="A776" s="8">
        <v>2019</v>
      </c>
      <c r="B776" s="8" t="s">
        <v>32</v>
      </c>
      <c r="C776" s="8" t="s">
        <v>33</v>
      </c>
      <c r="D776" s="8">
        <v>8223</v>
      </c>
      <c r="E776" s="8" t="s">
        <v>54</v>
      </c>
      <c r="F776" s="8">
        <v>1</v>
      </c>
      <c r="G776" s="8" t="s">
        <v>35</v>
      </c>
      <c r="H776" s="9">
        <v>50083</v>
      </c>
      <c r="I776" s="8"/>
    </row>
    <row r="777" spans="1:9" x14ac:dyDescent="0.25">
      <c r="A777" s="8">
        <v>2019</v>
      </c>
      <c r="B777" s="8" t="s">
        <v>32</v>
      </c>
      <c r="C777" s="8" t="s">
        <v>33</v>
      </c>
      <c r="D777" s="8">
        <v>8223</v>
      </c>
      <c r="E777" s="8" t="s">
        <v>54</v>
      </c>
      <c r="F777" s="8">
        <v>3</v>
      </c>
      <c r="G777" s="8" t="s">
        <v>36</v>
      </c>
      <c r="H777" s="9">
        <v>3395606</v>
      </c>
      <c r="I777" s="8"/>
    </row>
    <row r="778" spans="1:9" x14ac:dyDescent="0.25">
      <c r="A778" s="8">
        <v>2019</v>
      </c>
      <c r="B778" s="8" t="s">
        <v>32</v>
      </c>
      <c r="C778" s="8" t="s">
        <v>33</v>
      </c>
      <c r="D778" s="8">
        <v>8223</v>
      </c>
      <c r="E778" s="8" t="s">
        <v>54</v>
      </c>
      <c r="F778" s="8">
        <v>4</v>
      </c>
      <c r="G778" s="8" t="s">
        <v>37</v>
      </c>
      <c r="H778" s="9">
        <v>175873</v>
      </c>
      <c r="I778" s="8"/>
    </row>
    <row r="779" spans="1:9" x14ac:dyDescent="0.25">
      <c r="A779" s="8">
        <v>2019</v>
      </c>
      <c r="B779" s="8" t="s">
        <v>32</v>
      </c>
      <c r="C779" s="8" t="s">
        <v>33</v>
      </c>
      <c r="D779" s="8">
        <v>8223</v>
      </c>
      <c r="E779" s="8" t="s">
        <v>54</v>
      </c>
      <c r="F779" s="8">
        <v>6</v>
      </c>
      <c r="G779" s="8" t="s">
        <v>38</v>
      </c>
      <c r="H779" s="9">
        <v>2686315</v>
      </c>
      <c r="I779" s="8"/>
    </row>
    <row r="780" spans="1:9" x14ac:dyDescent="0.25">
      <c r="A780" s="8">
        <v>2019</v>
      </c>
      <c r="B780" s="8" t="s">
        <v>32</v>
      </c>
      <c r="C780" s="8" t="s">
        <v>33</v>
      </c>
      <c r="D780" s="8">
        <v>8223</v>
      </c>
      <c r="E780" s="8" t="s">
        <v>54</v>
      </c>
      <c r="F780" s="8">
        <v>7</v>
      </c>
      <c r="G780" s="8" t="s">
        <v>39</v>
      </c>
      <c r="H780" s="9">
        <v>3597941</v>
      </c>
      <c r="I780" s="8"/>
    </row>
    <row r="781" spans="1:9" x14ac:dyDescent="0.25">
      <c r="A781" s="8">
        <v>2019</v>
      </c>
      <c r="B781" s="8" t="s">
        <v>32</v>
      </c>
      <c r="C781" s="8" t="s">
        <v>33</v>
      </c>
      <c r="D781" s="8">
        <v>8238</v>
      </c>
      <c r="E781" s="8" t="s">
        <v>55</v>
      </c>
      <c r="F781" s="8">
        <v>1</v>
      </c>
      <c r="G781" s="8" t="s">
        <v>35</v>
      </c>
      <c r="H781" s="9">
        <v>21656</v>
      </c>
      <c r="I781" s="8"/>
    </row>
    <row r="782" spans="1:9" x14ac:dyDescent="0.25">
      <c r="A782" s="8">
        <v>2019</v>
      </c>
      <c r="B782" s="8" t="s">
        <v>32</v>
      </c>
      <c r="C782" s="8" t="s">
        <v>33</v>
      </c>
      <c r="D782" s="8">
        <v>8238</v>
      </c>
      <c r="E782" s="8" t="s">
        <v>55</v>
      </c>
      <c r="F782" s="8">
        <v>3</v>
      </c>
      <c r="G782" s="8" t="s">
        <v>36</v>
      </c>
      <c r="H782" s="9">
        <v>27964797</v>
      </c>
      <c r="I782" s="8"/>
    </row>
    <row r="783" spans="1:9" x14ac:dyDescent="0.25">
      <c r="A783" s="8">
        <v>2019</v>
      </c>
      <c r="B783" s="8" t="s">
        <v>32</v>
      </c>
      <c r="C783" s="8" t="s">
        <v>33</v>
      </c>
      <c r="D783" s="8">
        <v>8238</v>
      </c>
      <c r="E783" s="8" t="s">
        <v>55</v>
      </c>
      <c r="F783" s="8">
        <v>4</v>
      </c>
      <c r="G783" s="8" t="s">
        <v>37</v>
      </c>
      <c r="H783" s="9">
        <v>252542</v>
      </c>
      <c r="I783" s="8"/>
    </row>
    <row r="784" spans="1:9" x14ac:dyDescent="0.25">
      <c r="A784" s="8">
        <v>2019</v>
      </c>
      <c r="B784" s="8" t="s">
        <v>32</v>
      </c>
      <c r="C784" s="8" t="s">
        <v>33</v>
      </c>
      <c r="D784" s="8">
        <v>8238</v>
      </c>
      <c r="E784" s="8" t="s">
        <v>55</v>
      </c>
      <c r="F784" s="8">
        <v>5</v>
      </c>
      <c r="G784" s="8" t="s">
        <v>46</v>
      </c>
      <c r="H784" s="8"/>
      <c r="I784" s="8" t="s">
        <v>43</v>
      </c>
    </row>
    <row r="785" spans="1:9" x14ac:dyDescent="0.25">
      <c r="A785" s="8">
        <v>2019</v>
      </c>
      <c r="B785" s="8" t="s">
        <v>32</v>
      </c>
      <c r="C785" s="8" t="s">
        <v>33</v>
      </c>
      <c r="D785" s="8">
        <v>8238</v>
      </c>
      <c r="E785" s="8" t="s">
        <v>55</v>
      </c>
      <c r="F785" s="8">
        <v>6</v>
      </c>
      <c r="G785" s="8" t="s">
        <v>38</v>
      </c>
      <c r="H785" s="9">
        <v>26938699</v>
      </c>
      <c r="I785" s="8"/>
    </row>
    <row r="786" spans="1:9" x14ac:dyDescent="0.25">
      <c r="A786" s="8">
        <v>2019</v>
      </c>
      <c r="B786" s="8" t="s">
        <v>32</v>
      </c>
      <c r="C786" s="8" t="s">
        <v>33</v>
      </c>
      <c r="D786" s="8">
        <v>8238</v>
      </c>
      <c r="E786" s="8" t="s">
        <v>55</v>
      </c>
      <c r="F786" s="8">
        <v>7</v>
      </c>
      <c r="G786" s="8" t="s">
        <v>39</v>
      </c>
      <c r="H786" s="9">
        <v>27784938</v>
      </c>
      <c r="I786" s="8"/>
    </row>
    <row r="787" spans="1:9" x14ac:dyDescent="0.25">
      <c r="A787" s="8">
        <v>2019</v>
      </c>
      <c r="B787" s="8" t="s">
        <v>32</v>
      </c>
      <c r="C787" s="8" t="s">
        <v>33</v>
      </c>
      <c r="D787" s="8">
        <v>8252</v>
      </c>
      <c r="E787" s="8" t="s">
        <v>56</v>
      </c>
      <c r="F787" s="8">
        <v>1</v>
      </c>
      <c r="G787" s="8" t="s">
        <v>35</v>
      </c>
      <c r="H787" s="8"/>
      <c r="I787" s="8" t="s">
        <v>43</v>
      </c>
    </row>
    <row r="788" spans="1:9" x14ac:dyDescent="0.25">
      <c r="A788" s="8">
        <v>2019</v>
      </c>
      <c r="B788" s="8" t="s">
        <v>32</v>
      </c>
      <c r="C788" s="8" t="s">
        <v>33</v>
      </c>
      <c r="D788" s="8">
        <v>8252</v>
      </c>
      <c r="E788" s="8" t="s">
        <v>56</v>
      </c>
      <c r="F788" s="8">
        <v>3</v>
      </c>
      <c r="G788" s="8" t="s">
        <v>36</v>
      </c>
      <c r="H788" s="9">
        <v>183078336</v>
      </c>
      <c r="I788" s="8"/>
    </row>
    <row r="789" spans="1:9" x14ac:dyDescent="0.25">
      <c r="A789" s="8">
        <v>2019</v>
      </c>
      <c r="B789" s="8" t="s">
        <v>32</v>
      </c>
      <c r="C789" s="8" t="s">
        <v>33</v>
      </c>
      <c r="D789" s="8">
        <v>8252</v>
      </c>
      <c r="E789" s="8" t="s">
        <v>56</v>
      </c>
      <c r="F789" s="8">
        <v>4</v>
      </c>
      <c r="G789" s="8" t="s">
        <v>37</v>
      </c>
      <c r="H789" s="9">
        <v>586965</v>
      </c>
      <c r="I789" s="8"/>
    </row>
    <row r="790" spans="1:9" x14ac:dyDescent="0.25">
      <c r="A790" s="8">
        <v>2019</v>
      </c>
      <c r="B790" s="8" t="s">
        <v>32</v>
      </c>
      <c r="C790" s="8" t="s">
        <v>33</v>
      </c>
      <c r="D790" s="8">
        <v>8252</v>
      </c>
      <c r="E790" s="8" t="s">
        <v>56</v>
      </c>
      <c r="F790" s="8">
        <v>5</v>
      </c>
      <c r="G790" s="8" t="s">
        <v>46</v>
      </c>
      <c r="H790" s="8"/>
      <c r="I790" s="8" t="s">
        <v>43</v>
      </c>
    </row>
    <row r="791" spans="1:9" x14ac:dyDescent="0.25">
      <c r="A791" s="8">
        <v>2019</v>
      </c>
      <c r="B791" s="8" t="s">
        <v>32</v>
      </c>
      <c r="C791" s="8" t="s">
        <v>33</v>
      </c>
      <c r="D791" s="8">
        <v>8252</v>
      </c>
      <c r="E791" s="8" t="s">
        <v>56</v>
      </c>
      <c r="F791" s="8">
        <v>6</v>
      </c>
      <c r="G791" s="8" t="s">
        <v>38</v>
      </c>
      <c r="H791" s="9">
        <v>71618221</v>
      </c>
      <c r="I791" s="8"/>
    </row>
    <row r="792" spans="1:9" x14ac:dyDescent="0.25">
      <c r="A792" s="8">
        <v>2019</v>
      </c>
      <c r="B792" s="8" t="s">
        <v>32</v>
      </c>
      <c r="C792" s="8" t="s">
        <v>33</v>
      </c>
      <c r="D792" s="8">
        <v>8252</v>
      </c>
      <c r="E792" s="8" t="s">
        <v>56</v>
      </c>
      <c r="F792" s="8">
        <v>7</v>
      </c>
      <c r="G792" s="8" t="s">
        <v>39</v>
      </c>
      <c r="H792" s="9">
        <v>36901748</v>
      </c>
      <c r="I792" s="8"/>
    </row>
    <row r="793" spans="1:9" x14ac:dyDescent="0.25">
      <c r="A793" s="8">
        <v>2019</v>
      </c>
      <c r="B793" s="8" t="s">
        <v>32</v>
      </c>
      <c r="C793" s="8" t="s">
        <v>33</v>
      </c>
      <c r="D793" s="8">
        <v>8260</v>
      </c>
      <c r="E793" s="8" t="s">
        <v>57</v>
      </c>
      <c r="F793" s="8">
        <v>1</v>
      </c>
      <c r="G793" s="8" t="s">
        <v>35</v>
      </c>
      <c r="H793" s="9">
        <v>165170</v>
      </c>
      <c r="I793" s="8"/>
    </row>
    <row r="794" spans="1:9" x14ac:dyDescent="0.25">
      <c r="A794" s="8">
        <v>2019</v>
      </c>
      <c r="B794" s="8" t="s">
        <v>32</v>
      </c>
      <c r="C794" s="8" t="s">
        <v>33</v>
      </c>
      <c r="D794" s="8">
        <v>8260</v>
      </c>
      <c r="E794" s="8" t="s">
        <v>57</v>
      </c>
      <c r="F794" s="8">
        <v>3</v>
      </c>
      <c r="G794" s="8" t="s">
        <v>36</v>
      </c>
      <c r="H794" s="9">
        <v>167910183</v>
      </c>
      <c r="I794" s="8"/>
    </row>
    <row r="795" spans="1:9" x14ac:dyDescent="0.25">
      <c r="A795" s="8">
        <v>2019</v>
      </c>
      <c r="B795" s="8" t="s">
        <v>32</v>
      </c>
      <c r="C795" s="8" t="s">
        <v>33</v>
      </c>
      <c r="D795" s="8">
        <v>8260</v>
      </c>
      <c r="E795" s="8" t="s">
        <v>57</v>
      </c>
      <c r="F795" s="8">
        <v>4</v>
      </c>
      <c r="G795" s="8" t="s">
        <v>37</v>
      </c>
      <c r="H795" s="9">
        <v>394880</v>
      </c>
      <c r="I795" s="8"/>
    </row>
    <row r="796" spans="1:9" x14ac:dyDescent="0.25">
      <c r="A796" s="8">
        <v>2019</v>
      </c>
      <c r="B796" s="8" t="s">
        <v>32</v>
      </c>
      <c r="C796" s="8" t="s">
        <v>33</v>
      </c>
      <c r="D796" s="8">
        <v>8260</v>
      </c>
      <c r="E796" s="8" t="s">
        <v>57</v>
      </c>
      <c r="F796" s="8">
        <v>6</v>
      </c>
      <c r="G796" s="8" t="s">
        <v>38</v>
      </c>
      <c r="H796" s="9">
        <v>53361695</v>
      </c>
      <c r="I796" s="8"/>
    </row>
    <row r="797" spans="1:9" x14ac:dyDescent="0.25">
      <c r="A797" s="8">
        <v>2019</v>
      </c>
      <c r="B797" s="8" t="s">
        <v>32</v>
      </c>
      <c r="C797" s="8" t="s">
        <v>33</v>
      </c>
      <c r="D797" s="8">
        <v>8260</v>
      </c>
      <c r="E797" s="8" t="s">
        <v>57</v>
      </c>
      <c r="F797" s="8">
        <v>7</v>
      </c>
      <c r="G797" s="8" t="s">
        <v>39</v>
      </c>
      <c r="H797" s="9">
        <v>29010403</v>
      </c>
      <c r="I797" s="8"/>
    </row>
    <row r="798" spans="1:9" x14ac:dyDescent="0.25">
      <c r="A798" s="8">
        <v>2019</v>
      </c>
      <c r="B798" s="8" t="s">
        <v>32</v>
      </c>
      <c r="C798" s="8" t="s">
        <v>33</v>
      </c>
      <c r="D798" s="8">
        <v>8266</v>
      </c>
      <c r="E798" s="8" t="s">
        <v>58</v>
      </c>
      <c r="F798" s="8">
        <v>1</v>
      </c>
      <c r="G798" s="8" t="s">
        <v>35</v>
      </c>
      <c r="H798" s="9">
        <v>17229</v>
      </c>
      <c r="I798" s="8"/>
    </row>
    <row r="799" spans="1:9" x14ac:dyDescent="0.25">
      <c r="A799" s="8">
        <v>2019</v>
      </c>
      <c r="B799" s="8" t="s">
        <v>32</v>
      </c>
      <c r="C799" s="8" t="s">
        <v>33</v>
      </c>
      <c r="D799" s="8">
        <v>8266</v>
      </c>
      <c r="E799" s="8" t="s">
        <v>58</v>
      </c>
      <c r="F799" s="8">
        <v>3</v>
      </c>
      <c r="G799" s="8" t="s">
        <v>36</v>
      </c>
      <c r="H799" s="9">
        <v>57545366</v>
      </c>
      <c r="I799" s="8" t="s">
        <v>41</v>
      </c>
    </row>
    <row r="800" spans="1:9" x14ac:dyDescent="0.25">
      <c r="A800" s="8">
        <v>2019</v>
      </c>
      <c r="B800" s="8" t="s">
        <v>32</v>
      </c>
      <c r="C800" s="8" t="s">
        <v>33</v>
      </c>
      <c r="D800" s="8">
        <v>8266</v>
      </c>
      <c r="E800" s="8" t="s">
        <v>58</v>
      </c>
      <c r="F800" s="8">
        <v>4</v>
      </c>
      <c r="G800" s="8" t="s">
        <v>37</v>
      </c>
      <c r="H800" s="9">
        <v>754739</v>
      </c>
      <c r="I800" s="8"/>
    </row>
    <row r="801" spans="1:9" x14ac:dyDescent="0.25">
      <c r="A801" s="8">
        <v>2019</v>
      </c>
      <c r="B801" s="8" t="s">
        <v>32</v>
      </c>
      <c r="C801" s="8" t="s">
        <v>33</v>
      </c>
      <c r="D801" s="8">
        <v>8266</v>
      </c>
      <c r="E801" s="8" t="s">
        <v>58</v>
      </c>
      <c r="F801" s="8">
        <v>6</v>
      </c>
      <c r="G801" s="8" t="s">
        <v>38</v>
      </c>
      <c r="H801" s="9">
        <v>194657125</v>
      </c>
      <c r="I801" s="8"/>
    </row>
    <row r="802" spans="1:9" x14ac:dyDescent="0.25">
      <c r="A802" s="8">
        <v>2019</v>
      </c>
      <c r="B802" s="8" t="s">
        <v>32</v>
      </c>
      <c r="C802" s="8" t="s">
        <v>33</v>
      </c>
      <c r="D802" s="8">
        <v>8266</v>
      </c>
      <c r="E802" s="8" t="s">
        <v>58</v>
      </c>
      <c r="F802" s="8">
        <v>7</v>
      </c>
      <c r="G802" s="8" t="s">
        <v>39</v>
      </c>
      <c r="H802" s="9">
        <v>70721833</v>
      </c>
      <c r="I802" s="8"/>
    </row>
    <row r="803" spans="1:9" x14ac:dyDescent="0.25">
      <c r="A803" s="8">
        <v>2019</v>
      </c>
      <c r="B803" s="8" t="s">
        <v>32</v>
      </c>
      <c r="C803" s="8" t="s">
        <v>33</v>
      </c>
      <c r="D803" s="8">
        <v>8267</v>
      </c>
      <c r="E803" s="8" t="s">
        <v>59</v>
      </c>
      <c r="F803" s="8">
        <v>1</v>
      </c>
      <c r="G803" s="8" t="s">
        <v>35</v>
      </c>
      <c r="H803" s="9">
        <v>481405</v>
      </c>
      <c r="I803" s="8"/>
    </row>
    <row r="804" spans="1:9" x14ac:dyDescent="0.25">
      <c r="A804" s="8">
        <v>2019</v>
      </c>
      <c r="B804" s="8" t="s">
        <v>32</v>
      </c>
      <c r="C804" s="8" t="s">
        <v>33</v>
      </c>
      <c r="D804" s="8">
        <v>8267</v>
      </c>
      <c r="E804" s="8" t="s">
        <v>59</v>
      </c>
      <c r="F804" s="8">
        <v>3</v>
      </c>
      <c r="G804" s="8" t="s">
        <v>36</v>
      </c>
      <c r="H804" s="9">
        <v>29096509</v>
      </c>
      <c r="I804" s="8"/>
    </row>
    <row r="805" spans="1:9" x14ac:dyDescent="0.25">
      <c r="A805" s="8">
        <v>2019</v>
      </c>
      <c r="B805" s="8" t="s">
        <v>32</v>
      </c>
      <c r="C805" s="8" t="s">
        <v>33</v>
      </c>
      <c r="D805" s="8">
        <v>8267</v>
      </c>
      <c r="E805" s="8" t="s">
        <v>59</v>
      </c>
      <c r="F805" s="8">
        <v>4</v>
      </c>
      <c r="G805" s="8" t="s">
        <v>37</v>
      </c>
      <c r="H805" s="9">
        <v>241534</v>
      </c>
      <c r="I805" s="8"/>
    </row>
    <row r="806" spans="1:9" x14ac:dyDescent="0.25">
      <c r="A806" s="8">
        <v>2019</v>
      </c>
      <c r="B806" s="8" t="s">
        <v>32</v>
      </c>
      <c r="C806" s="8" t="s">
        <v>33</v>
      </c>
      <c r="D806" s="8">
        <v>8267</v>
      </c>
      <c r="E806" s="8" t="s">
        <v>59</v>
      </c>
      <c r="F806" s="8">
        <v>6</v>
      </c>
      <c r="G806" s="8" t="s">
        <v>38</v>
      </c>
      <c r="H806" s="9">
        <v>10792707</v>
      </c>
      <c r="I806" s="8"/>
    </row>
    <row r="807" spans="1:9" x14ac:dyDescent="0.25">
      <c r="A807" s="8">
        <v>2019</v>
      </c>
      <c r="B807" s="8" t="s">
        <v>32</v>
      </c>
      <c r="C807" s="8" t="s">
        <v>33</v>
      </c>
      <c r="D807" s="8">
        <v>8267</v>
      </c>
      <c r="E807" s="8" t="s">
        <v>59</v>
      </c>
      <c r="F807" s="8">
        <v>7</v>
      </c>
      <c r="G807" s="8" t="s">
        <v>39</v>
      </c>
      <c r="H807" s="9">
        <v>10949294</v>
      </c>
      <c r="I807" s="8"/>
    </row>
    <row r="808" spans="1:9" x14ac:dyDescent="0.25">
      <c r="A808" s="8">
        <v>2019</v>
      </c>
      <c r="B808" s="8" t="s">
        <v>32</v>
      </c>
      <c r="C808" s="8" t="s">
        <v>33</v>
      </c>
      <c r="D808" s="8">
        <v>8279</v>
      </c>
      <c r="E808" s="8" t="s">
        <v>60</v>
      </c>
      <c r="F808" s="8">
        <v>1</v>
      </c>
      <c r="G808" s="8" t="s">
        <v>35</v>
      </c>
      <c r="H808" s="9">
        <v>2403609</v>
      </c>
      <c r="I808" s="8"/>
    </row>
    <row r="809" spans="1:9" x14ac:dyDescent="0.25">
      <c r="A809" s="8">
        <v>2019</v>
      </c>
      <c r="B809" s="8" t="s">
        <v>32</v>
      </c>
      <c r="C809" s="8" t="s">
        <v>33</v>
      </c>
      <c r="D809" s="8">
        <v>8279</v>
      </c>
      <c r="E809" s="8" t="s">
        <v>60</v>
      </c>
      <c r="F809" s="8">
        <v>3</v>
      </c>
      <c r="G809" s="8" t="s">
        <v>36</v>
      </c>
      <c r="H809" s="9">
        <v>127418751</v>
      </c>
      <c r="I809" s="8" t="s">
        <v>41</v>
      </c>
    </row>
    <row r="810" spans="1:9" x14ac:dyDescent="0.25">
      <c r="A810" s="8">
        <v>2019</v>
      </c>
      <c r="B810" s="8" t="s">
        <v>32</v>
      </c>
      <c r="C810" s="8" t="s">
        <v>33</v>
      </c>
      <c r="D810" s="8">
        <v>8279</v>
      </c>
      <c r="E810" s="8" t="s">
        <v>60</v>
      </c>
      <c r="F810" s="8">
        <v>4</v>
      </c>
      <c r="G810" s="8" t="s">
        <v>37</v>
      </c>
      <c r="H810" s="9">
        <v>2138067</v>
      </c>
      <c r="I810" s="8"/>
    </row>
    <row r="811" spans="1:9" x14ac:dyDescent="0.25">
      <c r="A811" s="8">
        <v>2019</v>
      </c>
      <c r="B811" s="8" t="s">
        <v>32</v>
      </c>
      <c r="C811" s="8" t="s">
        <v>33</v>
      </c>
      <c r="D811" s="8">
        <v>8279</v>
      </c>
      <c r="E811" s="8" t="s">
        <v>60</v>
      </c>
      <c r="F811" s="8">
        <v>5</v>
      </c>
      <c r="G811" s="8" t="s">
        <v>46</v>
      </c>
      <c r="H811" s="8"/>
      <c r="I811" s="8" t="s">
        <v>43</v>
      </c>
    </row>
    <row r="812" spans="1:9" x14ac:dyDescent="0.25">
      <c r="A812" s="8">
        <v>2019</v>
      </c>
      <c r="B812" s="8" t="s">
        <v>32</v>
      </c>
      <c r="C812" s="8" t="s">
        <v>33</v>
      </c>
      <c r="D812" s="8">
        <v>8279</v>
      </c>
      <c r="E812" s="8" t="s">
        <v>60</v>
      </c>
      <c r="F812" s="8">
        <v>6</v>
      </c>
      <c r="G812" s="8" t="s">
        <v>38</v>
      </c>
      <c r="H812" s="9">
        <v>287054991</v>
      </c>
      <c r="I812" s="8"/>
    </row>
    <row r="813" spans="1:9" x14ac:dyDescent="0.25">
      <c r="A813" s="8">
        <v>2019</v>
      </c>
      <c r="B813" s="8" t="s">
        <v>32</v>
      </c>
      <c r="C813" s="8" t="s">
        <v>33</v>
      </c>
      <c r="D813" s="8">
        <v>8279</v>
      </c>
      <c r="E813" s="8" t="s">
        <v>60</v>
      </c>
      <c r="F813" s="8">
        <v>7</v>
      </c>
      <c r="G813" s="8" t="s">
        <v>39</v>
      </c>
      <c r="H813" s="9">
        <v>241036377</v>
      </c>
      <c r="I813" s="8"/>
    </row>
    <row r="814" spans="1:9" x14ac:dyDescent="0.25">
      <c r="A814" s="8">
        <v>2019</v>
      </c>
      <c r="B814" s="8" t="s">
        <v>32</v>
      </c>
      <c r="C814" s="8" t="s">
        <v>33</v>
      </c>
      <c r="D814" s="8">
        <v>8290</v>
      </c>
      <c r="E814" s="8" t="s">
        <v>61</v>
      </c>
      <c r="F814" s="8">
        <v>1</v>
      </c>
      <c r="G814" s="8" t="s">
        <v>35</v>
      </c>
      <c r="H814" s="9">
        <v>86416</v>
      </c>
      <c r="I814" s="8"/>
    </row>
    <row r="815" spans="1:9" x14ac:dyDescent="0.25">
      <c r="A815" s="8">
        <v>2019</v>
      </c>
      <c r="B815" s="8" t="s">
        <v>32</v>
      </c>
      <c r="C815" s="8" t="s">
        <v>33</v>
      </c>
      <c r="D815" s="8">
        <v>8290</v>
      </c>
      <c r="E815" s="8" t="s">
        <v>61</v>
      </c>
      <c r="F815" s="8">
        <v>3</v>
      </c>
      <c r="G815" s="8" t="s">
        <v>36</v>
      </c>
      <c r="H815" s="8"/>
      <c r="I815" s="8" t="s">
        <v>43</v>
      </c>
    </row>
    <row r="816" spans="1:9" x14ac:dyDescent="0.25">
      <c r="A816" s="8">
        <v>2019</v>
      </c>
      <c r="B816" s="8" t="s">
        <v>32</v>
      </c>
      <c r="C816" s="8" t="s">
        <v>33</v>
      </c>
      <c r="D816" s="8">
        <v>8290</v>
      </c>
      <c r="E816" s="8" t="s">
        <v>61</v>
      </c>
      <c r="F816" s="8">
        <v>4</v>
      </c>
      <c r="G816" s="8" t="s">
        <v>37</v>
      </c>
      <c r="H816" s="9">
        <v>58791</v>
      </c>
      <c r="I816" s="8"/>
    </row>
    <row r="817" spans="1:9" x14ac:dyDescent="0.25">
      <c r="A817" s="8">
        <v>2019</v>
      </c>
      <c r="B817" s="8" t="s">
        <v>32</v>
      </c>
      <c r="C817" s="8" t="s">
        <v>33</v>
      </c>
      <c r="D817" s="8">
        <v>8290</v>
      </c>
      <c r="E817" s="8" t="s">
        <v>61</v>
      </c>
      <c r="F817" s="8">
        <v>6</v>
      </c>
      <c r="G817" s="8" t="s">
        <v>38</v>
      </c>
      <c r="H817" s="9">
        <v>1245985</v>
      </c>
      <c r="I817" s="8"/>
    </row>
    <row r="818" spans="1:9" x14ac:dyDescent="0.25">
      <c r="A818" s="8">
        <v>2019</v>
      </c>
      <c r="B818" s="8" t="s">
        <v>32</v>
      </c>
      <c r="C818" s="8" t="s">
        <v>33</v>
      </c>
      <c r="D818" s="8">
        <v>8290</v>
      </c>
      <c r="E818" s="8" t="s">
        <v>61</v>
      </c>
      <c r="F818" s="8">
        <v>7</v>
      </c>
      <c r="G818" s="8" t="s">
        <v>39</v>
      </c>
      <c r="H818" s="9">
        <v>2751497</v>
      </c>
      <c r="I818" s="8"/>
    </row>
    <row r="819" spans="1:9" x14ac:dyDescent="0.25">
      <c r="A819" s="8">
        <v>2019</v>
      </c>
      <c r="B819" s="8" t="s">
        <v>32</v>
      </c>
      <c r="C819" s="8" t="s">
        <v>33</v>
      </c>
      <c r="D819" s="8">
        <v>8291</v>
      </c>
      <c r="E819" s="8" t="s">
        <v>62</v>
      </c>
      <c r="F819" s="8">
        <v>1</v>
      </c>
      <c r="G819" s="8" t="s">
        <v>35</v>
      </c>
      <c r="H819" s="8"/>
      <c r="I819" s="8" t="s">
        <v>43</v>
      </c>
    </row>
    <row r="820" spans="1:9" x14ac:dyDescent="0.25">
      <c r="A820" s="8">
        <v>2019</v>
      </c>
      <c r="B820" s="8" t="s">
        <v>32</v>
      </c>
      <c r="C820" s="8" t="s">
        <v>33</v>
      </c>
      <c r="D820" s="8">
        <v>8291</v>
      </c>
      <c r="E820" s="8" t="s">
        <v>62</v>
      </c>
      <c r="F820" s="8">
        <v>3</v>
      </c>
      <c r="G820" s="8" t="s">
        <v>36</v>
      </c>
      <c r="H820" s="9">
        <v>14002847</v>
      </c>
      <c r="I820" s="8"/>
    </row>
    <row r="821" spans="1:9" x14ac:dyDescent="0.25">
      <c r="A821" s="8">
        <v>2019</v>
      </c>
      <c r="B821" s="8" t="s">
        <v>32</v>
      </c>
      <c r="C821" s="8" t="s">
        <v>33</v>
      </c>
      <c r="D821" s="8">
        <v>8291</v>
      </c>
      <c r="E821" s="8" t="s">
        <v>62</v>
      </c>
      <c r="F821" s="8">
        <v>4</v>
      </c>
      <c r="G821" s="8" t="s">
        <v>37</v>
      </c>
      <c r="H821" s="9">
        <v>185552</v>
      </c>
      <c r="I821" s="8"/>
    </row>
    <row r="822" spans="1:9" x14ac:dyDescent="0.25">
      <c r="A822" s="8">
        <v>2019</v>
      </c>
      <c r="B822" s="8" t="s">
        <v>32</v>
      </c>
      <c r="C822" s="8" t="s">
        <v>33</v>
      </c>
      <c r="D822" s="8">
        <v>8291</v>
      </c>
      <c r="E822" s="8" t="s">
        <v>62</v>
      </c>
      <c r="F822" s="8">
        <v>5</v>
      </c>
      <c r="G822" s="8" t="s">
        <v>46</v>
      </c>
      <c r="H822" s="8"/>
      <c r="I822" s="8" t="s">
        <v>43</v>
      </c>
    </row>
    <row r="823" spans="1:9" x14ac:dyDescent="0.25">
      <c r="A823" s="8">
        <v>2019</v>
      </c>
      <c r="B823" s="8" t="s">
        <v>32</v>
      </c>
      <c r="C823" s="8" t="s">
        <v>33</v>
      </c>
      <c r="D823" s="8">
        <v>8291</v>
      </c>
      <c r="E823" s="8" t="s">
        <v>62</v>
      </c>
      <c r="F823" s="8">
        <v>6</v>
      </c>
      <c r="G823" s="8" t="s">
        <v>38</v>
      </c>
      <c r="H823" s="9">
        <v>8962166</v>
      </c>
      <c r="I823" s="8"/>
    </row>
    <row r="824" spans="1:9" x14ac:dyDescent="0.25">
      <c r="A824" s="8">
        <v>2019</v>
      </c>
      <c r="B824" s="8" t="s">
        <v>32</v>
      </c>
      <c r="C824" s="8" t="s">
        <v>33</v>
      </c>
      <c r="D824" s="8">
        <v>8291</v>
      </c>
      <c r="E824" s="8" t="s">
        <v>62</v>
      </c>
      <c r="F824" s="8">
        <v>7</v>
      </c>
      <c r="G824" s="8" t="s">
        <v>39</v>
      </c>
      <c r="H824" s="9">
        <v>10276936</v>
      </c>
      <c r="I824" s="8"/>
    </row>
    <row r="825" spans="1:9" x14ac:dyDescent="0.25">
      <c r="A825" s="8">
        <v>2019</v>
      </c>
      <c r="B825" s="8" t="s">
        <v>32</v>
      </c>
      <c r="C825" s="8" t="s">
        <v>33</v>
      </c>
      <c r="D825" s="8">
        <v>8300</v>
      </c>
      <c r="E825" s="8" t="s">
        <v>63</v>
      </c>
      <c r="F825" s="8">
        <v>1</v>
      </c>
      <c r="G825" s="8" t="s">
        <v>35</v>
      </c>
      <c r="H825" s="9">
        <v>19571</v>
      </c>
      <c r="I825" s="8"/>
    </row>
    <row r="826" spans="1:9" x14ac:dyDescent="0.25">
      <c r="A826" s="8">
        <v>2019</v>
      </c>
      <c r="B826" s="8" t="s">
        <v>32</v>
      </c>
      <c r="C826" s="8" t="s">
        <v>33</v>
      </c>
      <c r="D826" s="8">
        <v>8300</v>
      </c>
      <c r="E826" s="8" t="s">
        <v>63</v>
      </c>
      <c r="F826" s="8">
        <v>3</v>
      </c>
      <c r="G826" s="8" t="s">
        <v>36</v>
      </c>
      <c r="H826" s="9">
        <v>27981511</v>
      </c>
      <c r="I826" s="8"/>
    </row>
    <row r="827" spans="1:9" x14ac:dyDescent="0.25">
      <c r="A827" s="8">
        <v>2019</v>
      </c>
      <c r="B827" s="8" t="s">
        <v>32</v>
      </c>
      <c r="C827" s="8" t="s">
        <v>33</v>
      </c>
      <c r="D827" s="8">
        <v>8300</v>
      </c>
      <c r="E827" s="8" t="s">
        <v>63</v>
      </c>
      <c r="F827" s="8">
        <v>4</v>
      </c>
      <c r="G827" s="8" t="s">
        <v>37</v>
      </c>
      <c r="H827" s="9">
        <v>361895</v>
      </c>
      <c r="I827" s="8"/>
    </row>
    <row r="828" spans="1:9" x14ac:dyDescent="0.25">
      <c r="A828" s="8">
        <v>2019</v>
      </c>
      <c r="B828" s="8" t="s">
        <v>32</v>
      </c>
      <c r="C828" s="8" t="s">
        <v>33</v>
      </c>
      <c r="D828" s="8">
        <v>8300</v>
      </c>
      <c r="E828" s="8" t="s">
        <v>63</v>
      </c>
      <c r="F828" s="8">
        <v>6</v>
      </c>
      <c r="G828" s="8" t="s">
        <v>38</v>
      </c>
      <c r="H828" s="9">
        <v>9129445</v>
      </c>
      <c r="I828" s="8"/>
    </row>
    <row r="829" spans="1:9" x14ac:dyDescent="0.25">
      <c r="A829" s="8">
        <v>2019</v>
      </c>
      <c r="B829" s="8" t="s">
        <v>32</v>
      </c>
      <c r="C829" s="8" t="s">
        <v>33</v>
      </c>
      <c r="D829" s="8">
        <v>8300</v>
      </c>
      <c r="E829" s="8" t="s">
        <v>63</v>
      </c>
      <c r="F829" s="8">
        <v>7</v>
      </c>
      <c r="G829" s="8" t="s">
        <v>39</v>
      </c>
      <c r="H829" s="9">
        <v>10137196</v>
      </c>
      <c r="I829" s="8"/>
    </row>
    <row r="830" spans="1:9" x14ac:dyDescent="0.25">
      <c r="A830" s="8">
        <v>2019</v>
      </c>
      <c r="B830" s="8" t="s">
        <v>32</v>
      </c>
      <c r="C830" s="8" t="s">
        <v>33</v>
      </c>
      <c r="D830" s="8">
        <v>8904</v>
      </c>
      <c r="E830" s="8" t="s">
        <v>64</v>
      </c>
      <c r="F830" s="8">
        <v>3</v>
      </c>
      <c r="G830" s="8" t="s">
        <v>36</v>
      </c>
      <c r="H830" s="9">
        <v>17070</v>
      </c>
      <c r="I830" s="8"/>
    </row>
    <row r="831" spans="1:9" x14ac:dyDescent="0.25">
      <c r="A831" s="8">
        <v>2019</v>
      </c>
      <c r="B831" s="8" t="s">
        <v>32</v>
      </c>
      <c r="C831" s="8" t="s">
        <v>33</v>
      </c>
      <c r="D831" s="8">
        <v>8904</v>
      </c>
      <c r="E831" s="8" t="s">
        <v>64</v>
      </c>
      <c r="F831" s="8">
        <v>4</v>
      </c>
      <c r="G831" s="8" t="s">
        <v>37</v>
      </c>
      <c r="H831" s="8"/>
      <c r="I831" s="8" t="s">
        <v>43</v>
      </c>
    </row>
    <row r="832" spans="1:9" x14ac:dyDescent="0.25">
      <c r="A832" s="8">
        <v>2019</v>
      </c>
      <c r="B832" s="8" t="s">
        <v>32</v>
      </c>
      <c r="C832" s="8" t="s">
        <v>33</v>
      </c>
      <c r="D832" s="8">
        <v>8904</v>
      </c>
      <c r="E832" s="8" t="s">
        <v>64</v>
      </c>
      <c r="F832" s="8">
        <v>6</v>
      </c>
      <c r="G832" s="8" t="s">
        <v>38</v>
      </c>
      <c r="H832" s="9">
        <v>6286892</v>
      </c>
      <c r="I832" s="8"/>
    </row>
    <row r="833" spans="1:9" x14ac:dyDescent="0.25">
      <c r="A833" s="8">
        <v>2019</v>
      </c>
      <c r="B833" s="8" t="s">
        <v>32</v>
      </c>
      <c r="C833" s="8" t="s">
        <v>33</v>
      </c>
      <c r="D833" s="8">
        <v>8904</v>
      </c>
      <c r="E833" s="8" t="s">
        <v>64</v>
      </c>
      <c r="F833" s="8">
        <v>7</v>
      </c>
      <c r="G833" s="8" t="s">
        <v>39</v>
      </c>
      <c r="H833" s="9">
        <v>12503483</v>
      </c>
      <c r="I833" s="8"/>
    </row>
    <row r="834" spans="1:9" x14ac:dyDescent="0.25">
      <c r="A834" s="8">
        <v>2020</v>
      </c>
      <c r="B834" s="8" t="s">
        <v>32</v>
      </c>
      <c r="C834" s="8" t="s">
        <v>33</v>
      </c>
      <c r="D834" s="8">
        <v>8051</v>
      </c>
      <c r="E834" s="8" t="s">
        <v>34</v>
      </c>
      <c r="F834" s="8">
        <v>1</v>
      </c>
      <c r="G834" s="8" t="s">
        <v>35</v>
      </c>
      <c r="H834" s="9">
        <v>251261</v>
      </c>
      <c r="I834" s="8"/>
    </row>
    <row r="835" spans="1:9" x14ac:dyDescent="0.25">
      <c r="A835" s="8">
        <v>2020</v>
      </c>
      <c r="B835" s="8" t="s">
        <v>32</v>
      </c>
      <c r="C835" s="8" t="s">
        <v>33</v>
      </c>
      <c r="D835" s="8">
        <v>8051</v>
      </c>
      <c r="E835" s="8" t="s">
        <v>34</v>
      </c>
      <c r="F835" s="8">
        <v>3</v>
      </c>
      <c r="G835" s="8" t="s">
        <v>36</v>
      </c>
      <c r="H835" s="9">
        <v>91909037</v>
      </c>
      <c r="I835" s="8"/>
    </row>
    <row r="836" spans="1:9" x14ac:dyDescent="0.25">
      <c r="A836" s="8">
        <v>2020</v>
      </c>
      <c r="B836" s="8" t="s">
        <v>32</v>
      </c>
      <c r="C836" s="8" t="s">
        <v>33</v>
      </c>
      <c r="D836" s="8">
        <v>8051</v>
      </c>
      <c r="E836" s="8" t="s">
        <v>34</v>
      </c>
      <c r="F836" s="8">
        <v>4</v>
      </c>
      <c r="G836" s="8" t="s">
        <v>37</v>
      </c>
      <c r="H836" s="9">
        <v>534928</v>
      </c>
      <c r="I836" s="8"/>
    </row>
    <row r="837" spans="1:9" x14ac:dyDescent="0.25">
      <c r="A837" s="8">
        <v>2020</v>
      </c>
      <c r="B837" s="8" t="s">
        <v>32</v>
      </c>
      <c r="C837" s="8" t="s">
        <v>33</v>
      </c>
      <c r="D837" s="8">
        <v>8051</v>
      </c>
      <c r="E837" s="8" t="s">
        <v>34</v>
      </c>
      <c r="F837" s="8">
        <v>6</v>
      </c>
      <c r="G837" s="8" t="s">
        <v>38</v>
      </c>
      <c r="H837" s="9">
        <v>25388668</v>
      </c>
      <c r="I837" s="8"/>
    </row>
    <row r="838" spans="1:9" x14ac:dyDescent="0.25">
      <c r="A838" s="8">
        <v>2020</v>
      </c>
      <c r="B838" s="8" t="s">
        <v>32</v>
      </c>
      <c r="C838" s="8" t="s">
        <v>33</v>
      </c>
      <c r="D838" s="8">
        <v>8051</v>
      </c>
      <c r="E838" s="8" t="s">
        <v>34</v>
      </c>
      <c r="F838" s="8">
        <v>7</v>
      </c>
      <c r="G838" s="8" t="s">
        <v>39</v>
      </c>
      <c r="H838" s="9">
        <v>31427899</v>
      </c>
      <c r="I838" s="8"/>
    </row>
    <row r="839" spans="1:9" x14ac:dyDescent="0.25">
      <c r="A839" s="8">
        <v>2020</v>
      </c>
      <c r="B839" s="8" t="s">
        <v>32</v>
      </c>
      <c r="C839" s="8" t="s">
        <v>33</v>
      </c>
      <c r="D839" s="8">
        <v>8054</v>
      </c>
      <c r="E839" s="8" t="s">
        <v>40</v>
      </c>
      <c r="F839" s="8">
        <v>1</v>
      </c>
      <c r="G839" s="8" t="s">
        <v>35</v>
      </c>
      <c r="H839" s="8"/>
      <c r="I839" s="8" t="s">
        <v>43</v>
      </c>
    </row>
    <row r="840" spans="1:9" x14ac:dyDescent="0.25">
      <c r="A840" s="8">
        <v>2020</v>
      </c>
      <c r="B840" s="8" t="s">
        <v>32</v>
      </c>
      <c r="C840" s="8" t="s">
        <v>33</v>
      </c>
      <c r="D840" s="8">
        <v>8054</v>
      </c>
      <c r="E840" s="8" t="s">
        <v>40</v>
      </c>
      <c r="F840" s="8">
        <v>3</v>
      </c>
      <c r="G840" s="8" t="s">
        <v>36</v>
      </c>
      <c r="H840" s="9">
        <v>1421132570</v>
      </c>
      <c r="I840" s="8" t="s">
        <v>41</v>
      </c>
    </row>
    <row r="841" spans="1:9" x14ac:dyDescent="0.25">
      <c r="A841" s="8">
        <v>2020</v>
      </c>
      <c r="B841" s="8" t="s">
        <v>32</v>
      </c>
      <c r="C841" s="8" t="s">
        <v>33</v>
      </c>
      <c r="D841" s="8">
        <v>8054</v>
      </c>
      <c r="E841" s="8" t="s">
        <v>40</v>
      </c>
      <c r="F841" s="8">
        <v>4</v>
      </c>
      <c r="G841" s="8" t="s">
        <v>37</v>
      </c>
      <c r="H841" s="9">
        <v>406048</v>
      </c>
      <c r="I841" s="8"/>
    </row>
    <row r="842" spans="1:9" x14ac:dyDescent="0.25">
      <c r="A842" s="8">
        <v>2020</v>
      </c>
      <c r="B842" s="8" t="s">
        <v>32</v>
      </c>
      <c r="C842" s="8" t="s">
        <v>33</v>
      </c>
      <c r="D842" s="8">
        <v>8054</v>
      </c>
      <c r="E842" s="8" t="s">
        <v>40</v>
      </c>
      <c r="F842" s="8">
        <v>6</v>
      </c>
      <c r="G842" s="8" t="s">
        <v>38</v>
      </c>
      <c r="H842" s="9">
        <v>35671872</v>
      </c>
      <c r="I842" s="8"/>
    </row>
    <row r="843" spans="1:9" x14ac:dyDescent="0.25">
      <c r="A843" s="8">
        <v>2020</v>
      </c>
      <c r="B843" s="8" t="s">
        <v>32</v>
      </c>
      <c r="C843" s="8" t="s">
        <v>33</v>
      </c>
      <c r="D843" s="8">
        <v>8054</v>
      </c>
      <c r="E843" s="8" t="s">
        <v>40</v>
      </c>
      <c r="F843" s="8">
        <v>7</v>
      </c>
      <c r="G843" s="8" t="s">
        <v>39</v>
      </c>
      <c r="H843" s="9">
        <v>16366029</v>
      </c>
      <c r="I843" s="8"/>
    </row>
    <row r="844" spans="1:9" x14ac:dyDescent="0.25">
      <c r="A844" s="8">
        <v>2020</v>
      </c>
      <c r="B844" s="8" t="s">
        <v>32</v>
      </c>
      <c r="C844" s="8" t="s">
        <v>33</v>
      </c>
      <c r="D844" s="8">
        <v>8087</v>
      </c>
      <c r="E844" s="8" t="s">
        <v>42</v>
      </c>
      <c r="F844" s="8">
        <v>1</v>
      </c>
      <c r="G844" s="8" t="s">
        <v>35</v>
      </c>
      <c r="H844" s="8"/>
      <c r="I844" s="8" t="s">
        <v>43</v>
      </c>
    </row>
    <row r="845" spans="1:9" x14ac:dyDescent="0.25">
      <c r="A845" s="8">
        <v>2020</v>
      </c>
      <c r="B845" s="8" t="s">
        <v>32</v>
      </c>
      <c r="C845" s="8" t="s">
        <v>33</v>
      </c>
      <c r="D845" s="8">
        <v>8087</v>
      </c>
      <c r="E845" s="8" t="s">
        <v>42</v>
      </c>
      <c r="F845" s="8">
        <v>4</v>
      </c>
      <c r="G845" s="8" t="s">
        <v>37</v>
      </c>
      <c r="H845" s="9">
        <v>61147</v>
      </c>
      <c r="I845" s="8"/>
    </row>
    <row r="846" spans="1:9" x14ac:dyDescent="0.25">
      <c r="A846" s="8">
        <v>2020</v>
      </c>
      <c r="B846" s="8" t="s">
        <v>32</v>
      </c>
      <c r="C846" s="8" t="s">
        <v>33</v>
      </c>
      <c r="D846" s="8">
        <v>8087</v>
      </c>
      <c r="E846" s="8" t="s">
        <v>42</v>
      </c>
      <c r="F846" s="8">
        <v>6</v>
      </c>
      <c r="G846" s="8" t="s">
        <v>38</v>
      </c>
      <c r="H846" s="9">
        <v>44060</v>
      </c>
      <c r="I846" s="8"/>
    </row>
    <row r="847" spans="1:9" x14ac:dyDescent="0.25">
      <c r="A847" s="8">
        <v>2020</v>
      </c>
      <c r="B847" s="8" t="s">
        <v>32</v>
      </c>
      <c r="C847" s="8" t="s">
        <v>33</v>
      </c>
      <c r="D847" s="8">
        <v>8087</v>
      </c>
      <c r="E847" s="8" t="s">
        <v>42</v>
      </c>
      <c r="F847" s="8">
        <v>7</v>
      </c>
      <c r="G847" s="8" t="s">
        <v>39</v>
      </c>
      <c r="H847" s="9">
        <v>434486</v>
      </c>
      <c r="I847" s="8"/>
    </row>
    <row r="848" spans="1:9" x14ac:dyDescent="0.25">
      <c r="A848" s="8">
        <v>2020</v>
      </c>
      <c r="B848" s="8" t="s">
        <v>32</v>
      </c>
      <c r="C848" s="8" t="s">
        <v>33</v>
      </c>
      <c r="D848" s="8">
        <v>8120</v>
      </c>
      <c r="E848" s="8" t="s">
        <v>44</v>
      </c>
      <c r="F848" s="8">
        <v>1</v>
      </c>
      <c r="G848" s="8" t="s">
        <v>35</v>
      </c>
      <c r="H848" s="9">
        <v>19575</v>
      </c>
      <c r="I848" s="8"/>
    </row>
    <row r="849" spans="1:9" x14ac:dyDescent="0.25">
      <c r="A849" s="8">
        <v>2020</v>
      </c>
      <c r="B849" s="8" t="s">
        <v>32</v>
      </c>
      <c r="C849" s="8" t="s">
        <v>33</v>
      </c>
      <c r="D849" s="8">
        <v>8120</v>
      </c>
      <c r="E849" s="8" t="s">
        <v>44</v>
      </c>
      <c r="F849" s="8">
        <v>3</v>
      </c>
      <c r="G849" s="8" t="s">
        <v>36</v>
      </c>
      <c r="H849" s="9">
        <v>79132</v>
      </c>
      <c r="I849" s="8"/>
    </row>
    <row r="850" spans="1:9" x14ac:dyDescent="0.25">
      <c r="A850" s="8">
        <v>2020</v>
      </c>
      <c r="B850" s="8" t="s">
        <v>32</v>
      </c>
      <c r="C850" s="8" t="s">
        <v>33</v>
      </c>
      <c r="D850" s="8">
        <v>8120</v>
      </c>
      <c r="E850" s="8" t="s">
        <v>44</v>
      </c>
      <c r="F850" s="8">
        <v>4</v>
      </c>
      <c r="G850" s="8" t="s">
        <v>37</v>
      </c>
      <c r="H850" s="9">
        <v>337404</v>
      </c>
      <c r="I850" s="8"/>
    </row>
    <row r="851" spans="1:9" x14ac:dyDescent="0.25">
      <c r="A851" s="8">
        <v>2020</v>
      </c>
      <c r="B851" s="8" t="s">
        <v>32</v>
      </c>
      <c r="C851" s="8" t="s">
        <v>33</v>
      </c>
      <c r="D851" s="8">
        <v>8120</v>
      </c>
      <c r="E851" s="8" t="s">
        <v>44</v>
      </c>
      <c r="F851" s="8">
        <v>6</v>
      </c>
      <c r="G851" s="8" t="s">
        <v>38</v>
      </c>
      <c r="H851" s="9">
        <v>6842391</v>
      </c>
      <c r="I851" s="8"/>
    </row>
    <row r="852" spans="1:9" x14ac:dyDescent="0.25">
      <c r="A852" s="8">
        <v>2020</v>
      </c>
      <c r="B852" s="8" t="s">
        <v>32</v>
      </c>
      <c r="C852" s="8" t="s">
        <v>33</v>
      </c>
      <c r="D852" s="8">
        <v>8120</v>
      </c>
      <c r="E852" s="8" t="s">
        <v>44</v>
      </c>
      <c r="F852" s="8">
        <v>7</v>
      </c>
      <c r="G852" s="8" t="s">
        <v>39</v>
      </c>
      <c r="H852" s="9">
        <v>18889108</v>
      </c>
      <c r="I852" s="8"/>
    </row>
    <row r="853" spans="1:9" x14ac:dyDescent="0.25">
      <c r="A853" s="8">
        <v>2020</v>
      </c>
      <c r="B853" s="8" t="s">
        <v>32</v>
      </c>
      <c r="C853" s="8" t="s">
        <v>33</v>
      </c>
      <c r="D853" s="8">
        <v>8125</v>
      </c>
      <c r="E853" s="8" t="s">
        <v>45</v>
      </c>
      <c r="F853" s="8">
        <v>1</v>
      </c>
      <c r="G853" s="8" t="s">
        <v>35</v>
      </c>
      <c r="H853" s="9">
        <v>45801</v>
      </c>
      <c r="I853" s="8"/>
    </row>
    <row r="854" spans="1:9" x14ac:dyDescent="0.25">
      <c r="A854" s="8">
        <v>2020</v>
      </c>
      <c r="B854" s="8" t="s">
        <v>32</v>
      </c>
      <c r="C854" s="8" t="s">
        <v>33</v>
      </c>
      <c r="D854" s="8">
        <v>8125</v>
      </c>
      <c r="E854" s="8" t="s">
        <v>45</v>
      </c>
      <c r="F854" s="8">
        <v>3</v>
      </c>
      <c r="G854" s="8" t="s">
        <v>36</v>
      </c>
      <c r="H854" s="9">
        <v>145788315</v>
      </c>
      <c r="I854" s="8" t="s">
        <v>41</v>
      </c>
    </row>
    <row r="855" spans="1:9" x14ac:dyDescent="0.25">
      <c r="A855" s="8">
        <v>2020</v>
      </c>
      <c r="B855" s="8" t="s">
        <v>32</v>
      </c>
      <c r="C855" s="8" t="s">
        <v>33</v>
      </c>
      <c r="D855" s="8">
        <v>8125</v>
      </c>
      <c r="E855" s="8" t="s">
        <v>45</v>
      </c>
      <c r="F855" s="8">
        <v>4</v>
      </c>
      <c r="G855" s="8" t="s">
        <v>37</v>
      </c>
      <c r="H855" s="9">
        <v>972042</v>
      </c>
      <c r="I855" s="8"/>
    </row>
    <row r="856" spans="1:9" x14ac:dyDescent="0.25">
      <c r="A856" s="8">
        <v>2020</v>
      </c>
      <c r="B856" s="8" t="s">
        <v>32</v>
      </c>
      <c r="C856" s="8" t="s">
        <v>33</v>
      </c>
      <c r="D856" s="8">
        <v>8125</v>
      </c>
      <c r="E856" s="8" t="s">
        <v>45</v>
      </c>
      <c r="F856" s="8">
        <v>5</v>
      </c>
      <c r="G856" s="8" t="s">
        <v>46</v>
      </c>
      <c r="H856" s="9">
        <v>14409651</v>
      </c>
      <c r="I856" s="8"/>
    </row>
    <row r="857" spans="1:9" x14ac:dyDescent="0.25">
      <c r="A857" s="8">
        <v>2020</v>
      </c>
      <c r="B857" s="8" t="s">
        <v>32</v>
      </c>
      <c r="C857" s="8" t="s">
        <v>33</v>
      </c>
      <c r="D857" s="8">
        <v>8125</v>
      </c>
      <c r="E857" s="8" t="s">
        <v>45</v>
      </c>
      <c r="F857" s="8">
        <v>6</v>
      </c>
      <c r="G857" s="8" t="s">
        <v>38</v>
      </c>
      <c r="H857" s="9">
        <v>78468494</v>
      </c>
      <c r="I857" s="8"/>
    </row>
    <row r="858" spans="1:9" x14ac:dyDescent="0.25">
      <c r="A858" s="8">
        <v>2020</v>
      </c>
      <c r="B858" s="8" t="s">
        <v>32</v>
      </c>
      <c r="C858" s="8" t="s">
        <v>33</v>
      </c>
      <c r="D858" s="8">
        <v>8125</v>
      </c>
      <c r="E858" s="8" t="s">
        <v>45</v>
      </c>
      <c r="F858" s="8">
        <v>7</v>
      </c>
      <c r="G858" s="8" t="s">
        <v>39</v>
      </c>
      <c r="H858" s="9">
        <v>39468140</v>
      </c>
      <c r="I858" s="8"/>
    </row>
    <row r="859" spans="1:9" x14ac:dyDescent="0.25">
      <c r="A859" s="8">
        <v>2020</v>
      </c>
      <c r="B859" s="8" t="s">
        <v>32</v>
      </c>
      <c r="C859" s="8" t="s">
        <v>33</v>
      </c>
      <c r="D859" s="8">
        <v>8156</v>
      </c>
      <c r="E859" s="8" t="s">
        <v>47</v>
      </c>
      <c r="F859" s="8">
        <v>1</v>
      </c>
      <c r="G859" s="8" t="s">
        <v>35</v>
      </c>
      <c r="H859" s="9">
        <v>101362</v>
      </c>
      <c r="I859" s="8"/>
    </row>
    <row r="860" spans="1:9" x14ac:dyDescent="0.25">
      <c r="A860" s="8">
        <v>2020</v>
      </c>
      <c r="B860" s="8" t="s">
        <v>32</v>
      </c>
      <c r="C860" s="8" t="s">
        <v>33</v>
      </c>
      <c r="D860" s="8">
        <v>8156</v>
      </c>
      <c r="E860" s="8" t="s">
        <v>47</v>
      </c>
      <c r="F860" s="8">
        <v>3</v>
      </c>
      <c r="G860" s="8" t="s">
        <v>36</v>
      </c>
      <c r="H860" s="9">
        <v>82928854</v>
      </c>
      <c r="I860" s="8"/>
    </row>
    <row r="861" spans="1:9" x14ac:dyDescent="0.25">
      <c r="A861" s="8">
        <v>2020</v>
      </c>
      <c r="B861" s="8" t="s">
        <v>32</v>
      </c>
      <c r="C861" s="8" t="s">
        <v>33</v>
      </c>
      <c r="D861" s="8">
        <v>8156</v>
      </c>
      <c r="E861" s="8" t="s">
        <v>47</v>
      </c>
      <c r="F861" s="8">
        <v>4</v>
      </c>
      <c r="G861" s="8" t="s">
        <v>37</v>
      </c>
      <c r="H861" s="9">
        <v>846625</v>
      </c>
      <c r="I861" s="8"/>
    </row>
    <row r="862" spans="1:9" x14ac:dyDescent="0.25">
      <c r="A862" s="8">
        <v>2020</v>
      </c>
      <c r="B862" s="8" t="s">
        <v>32</v>
      </c>
      <c r="C862" s="8" t="s">
        <v>33</v>
      </c>
      <c r="D862" s="8">
        <v>8156</v>
      </c>
      <c r="E862" s="8" t="s">
        <v>47</v>
      </c>
      <c r="F862" s="8">
        <v>6</v>
      </c>
      <c r="G862" s="8" t="s">
        <v>38</v>
      </c>
      <c r="H862" s="9">
        <v>37744144</v>
      </c>
      <c r="I862" s="8"/>
    </row>
    <row r="863" spans="1:9" x14ac:dyDescent="0.25">
      <c r="A863" s="8">
        <v>2020</v>
      </c>
      <c r="B863" s="8" t="s">
        <v>32</v>
      </c>
      <c r="C863" s="8" t="s">
        <v>33</v>
      </c>
      <c r="D863" s="8">
        <v>8156</v>
      </c>
      <c r="E863" s="8" t="s">
        <v>47</v>
      </c>
      <c r="F863" s="8">
        <v>7</v>
      </c>
      <c r="G863" s="8" t="s">
        <v>39</v>
      </c>
      <c r="H863" s="9">
        <v>20786663</v>
      </c>
      <c r="I863" s="8"/>
    </row>
    <row r="864" spans="1:9" x14ac:dyDescent="0.25">
      <c r="A864" s="8">
        <v>2020</v>
      </c>
      <c r="B864" s="8" t="s">
        <v>32</v>
      </c>
      <c r="C864" s="8" t="s">
        <v>33</v>
      </c>
      <c r="D864" s="8">
        <v>8167</v>
      </c>
      <c r="E864" s="8" t="s">
        <v>48</v>
      </c>
      <c r="F864" s="8">
        <v>1</v>
      </c>
      <c r="G864" s="8" t="s">
        <v>35</v>
      </c>
      <c r="H864" s="9">
        <v>225096</v>
      </c>
      <c r="I864" s="8"/>
    </row>
    <row r="865" spans="1:9" x14ac:dyDescent="0.25">
      <c r="A865" s="8">
        <v>2020</v>
      </c>
      <c r="B865" s="8" t="s">
        <v>32</v>
      </c>
      <c r="C865" s="8" t="s">
        <v>33</v>
      </c>
      <c r="D865" s="8">
        <v>8167</v>
      </c>
      <c r="E865" s="8" t="s">
        <v>48</v>
      </c>
      <c r="F865" s="8">
        <v>3</v>
      </c>
      <c r="G865" s="8" t="s">
        <v>36</v>
      </c>
      <c r="H865" s="9">
        <v>98061825</v>
      </c>
      <c r="I865" s="8"/>
    </row>
    <row r="866" spans="1:9" x14ac:dyDescent="0.25">
      <c r="A866" s="8">
        <v>2020</v>
      </c>
      <c r="B866" s="8" t="s">
        <v>32</v>
      </c>
      <c r="C866" s="8" t="s">
        <v>33</v>
      </c>
      <c r="D866" s="8">
        <v>8167</v>
      </c>
      <c r="E866" s="8" t="s">
        <v>48</v>
      </c>
      <c r="F866" s="8">
        <v>4</v>
      </c>
      <c r="G866" s="8" t="s">
        <v>37</v>
      </c>
      <c r="H866" s="9">
        <v>349707</v>
      </c>
      <c r="I866" s="8"/>
    </row>
    <row r="867" spans="1:9" x14ac:dyDescent="0.25">
      <c r="A867" s="8">
        <v>2020</v>
      </c>
      <c r="B867" s="8" t="s">
        <v>32</v>
      </c>
      <c r="C867" s="8" t="s">
        <v>33</v>
      </c>
      <c r="D867" s="8">
        <v>8167</v>
      </c>
      <c r="E867" s="8" t="s">
        <v>48</v>
      </c>
      <c r="F867" s="8">
        <v>6</v>
      </c>
      <c r="G867" s="8" t="s">
        <v>38</v>
      </c>
      <c r="H867" s="9">
        <v>30376768</v>
      </c>
      <c r="I867" s="8"/>
    </row>
    <row r="868" spans="1:9" x14ac:dyDescent="0.25">
      <c r="A868" s="8">
        <v>2020</v>
      </c>
      <c r="B868" s="8" t="s">
        <v>32</v>
      </c>
      <c r="C868" s="8" t="s">
        <v>33</v>
      </c>
      <c r="D868" s="8">
        <v>8167</v>
      </c>
      <c r="E868" s="8" t="s">
        <v>48</v>
      </c>
      <c r="F868" s="8">
        <v>7</v>
      </c>
      <c r="G868" s="8" t="s">
        <v>39</v>
      </c>
      <c r="H868" s="9">
        <v>10054414</v>
      </c>
      <c r="I868" s="8"/>
    </row>
    <row r="869" spans="1:9" x14ac:dyDescent="0.25">
      <c r="A869" s="8">
        <v>2020</v>
      </c>
      <c r="B869" s="8" t="s">
        <v>32</v>
      </c>
      <c r="C869" s="8" t="s">
        <v>33</v>
      </c>
      <c r="D869" s="8">
        <v>8179</v>
      </c>
      <c r="E869" s="8" t="s">
        <v>49</v>
      </c>
      <c r="F869" s="8">
        <v>1</v>
      </c>
      <c r="G869" s="8" t="s">
        <v>35</v>
      </c>
      <c r="H869" s="9">
        <v>9252</v>
      </c>
      <c r="I869" s="8"/>
    </row>
    <row r="870" spans="1:9" x14ac:dyDescent="0.25">
      <c r="A870" s="8">
        <v>2020</v>
      </c>
      <c r="B870" s="8" t="s">
        <v>32</v>
      </c>
      <c r="C870" s="8" t="s">
        <v>33</v>
      </c>
      <c r="D870" s="8">
        <v>8179</v>
      </c>
      <c r="E870" s="8" t="s">
        <v>49</v>
      </c>
      <c r="F870" s="8">
        <v>4</v>
      </c>
      <c r="G870" s="8" t="s">
        <v>37</v>
      </c>
      <c r="H870" s="9">
        <v>39587</v>
      </c>
      <c r="I870" s="8"/>
    </row>
    <row r="871" spans="1:9" x14ac:dyDescent="0.25">
      <c r="A871" s="8">
        <v>2020</v>
      </c>
      <c r="B871" s="8" t="s">
        <v>32</v>
      </c>
      <c r="C871" s="8" t="s">
        <v>33</v>
      </c>
      <c r="D871" s="8">
        <v>8179</v>
      </c>
      <c r="E871" s="8" t="s">
        <v>49</v>
      </c>
      <c r="F871" s="8">
        <v>6</v>
      </c>
      <c r="G871" s="8" t="s">
        <v>38</v>
      </c>
      <c r="H871" s="9">
        <v>392682</v>
      </c>
      <c r="I871" s="8"/>
    </row>
    <row r="872" spans="1:9" x14ac:dyDescent="0.25">
      <c r="A872" s="8">
        <v>2020</v>
      </c>
      <c r="B872" s="8" t="s">
        <v>32</v>
      </c>
      <c r="C872" s="8" t="s">
        <v>33</v>
      </c>
      <c r="D872" s="8">
        <v>8179</v>
      </c>
      <c r="E872" s="8" t="s">
        <v>49</v>
      </c>
      <c r="F872" s="8">
        <v>7</v>
      </c>
      <c r="G872" s="8" t="s">
        <v>39</v>
      </c>
      <c r="H872" s="9">
        <v>1696699</v>
      </c>
      <c r="I872" s="8"/>
    </row>
    <row r="873" spans="1:9" x14ac:dyDescent="0.25">
      <c r="A873" s="8">
        <v>2020</v>
      </c>
      <c r="B873" s="8" t="s">
        <v>32</v>
      </c>
      <c r="C873" s="8" t="s">
        <v>33</v>
      </c>
      <c r="D873" s="8">
        <v>8180</v>
      </c>
      <c r="E873" s="8" t="s">
        <v>50</v>
      </c>
      <c r="F873" s="8">
        <v>1</v>
      </c>
      <c r="G873" s="8" t="s">
        <v>35</v>
      </c>
      <c r="H873" s="9">
        <v>66026</v>
      </c>
      <c r="I873" s="8"/>
    </row>
    <row r="874" spans="1:9" x14ac:dyDescent="0.25">
      <c r="A874" s="8">
        <v>2020</v>
      </c>
      <c r="B874" s="8" t="s">
        <v>32</v>
      </c>
      <c r="C874" s="8" t="s">
        <v>33</v>
      </c>
      <c r="D874" s="8">
        <v>8180</v>
      </c>
      <c r="E874" s="8" t="s">
        <v>50</v>
      </c>
      <c r="F874" s="8">
        <v>3</v>
      </c>
      <c r="G874" s="8" t="s">
        <v>36</v>
      </c>
      <c r="H874" s="9">
        <v>19992318</v>
      </c>
      <c r="I874" s="8"/>
    </row>
    <row r="875" spans="1:9" x14ac:dyDescent="0.25">
      <c r="A875" s="8">
        <v>2020</v>
      </c>
      <c r="B875" s="8" t="s">
        <v>32</v>
      </c>
      <c r="C875" s="8" t="s">
        <v>33</v>
      </c>
      <c r="D875" s="8">
        <v>8180</v>
      </c>
      <c r="E875" s="8" t="s">
        <v>50</v>
      </c>
      <c r="F875" s="8">
        <v>4</v>
      </c>
      <c r="G875" s="8" t="s">
        <v>37</v>
      </c>
      <c r="H875" s="9">
        <v>351001</v>
      </c>
      <c r="I875" s="8"/>
    </row>
    <row r="876" spans="1:9" x14ac:dyDescent="0.25">
      <c r="A876" s="8">
        <v>2020</v>
      </c>
      <c r="B876" s="8" t="s">
        <v>32</v>
      </c>
      <c r="C876" s="8" t="s">
        <v>33</v>
      </c>
      <c r="D876" s="8">
        <v>8180</v>
      </c>
      <c r="E876" s="8" t="s">
        <v>50</v>
      </c>
      <c r="F876" s="8">
        <v>6</v>
      </c>
      <c r="G876" s="8" t="s">
        <v>38</v>
      </c>
      <c r="H876" s="9">
        <v>27707855</v>
      </c>
      <c r="I876" s="8"/>
    </row>
    <row r="877" spans="1:9" x14ac:dyDescent="0.25">
      <c r="A877" s="8">
        <v>2020</v>
      </c>
      <c r="B877" s="8" t="s">
        <v>32</v>
      </c>
      <c r="C877" s="8" t="s">
        <v>33</v>
      </c>
      <c r="D877" s="8">
        <v>8180</v>
      </c>
      <c r="E877" s="8" t="s">
        <v>50</v>
      </c>
      <c r="F877" s="8">
        <v>7</v>
      </c>
      <c r="G877" s="8" t="s">
        <v>39</v>
      </c>
      <c r="H877" s="9">
        <v>42141297</v>
      </c>
      <c r="I877" s="8"/>
    </row>
    <row r="878" spans="1:9" x14ac:dyDescent="0.25">
      <c r="A878" s="8">
        <v>2020</v>
      </c>
      <c r="B878" s="8" t="s">
        <v>32</v>
      </c>
      <c r="C878" s="8" t="s">
        <v>33</v>
      </c>
      <c r="D878" s="8">
        <v>8184</v>
      </c>
      <c r="E878" s="8" t="s">
        <v>51</v>
      </c>
      <c r="F878" s="8">
        <v>1</v>
      </c>
      <c r="G878" s="8" t="s">
        <v>35</v>
      </c>
      <c r="H878" s="9">
        <v>75575</v>
      </c>
      <c r="I878" s="8"/>
    </row>
    <row r="879" spans="1:9" x14ac:dyDescent="0.25">
      <c r="A879" s="8">
        <v>2020</v>
      </c>
      <c r="B879" s="8" t="s">
        <v>32</v>
      </c>
      <c r="C879" s="8" t="s">
        <v>33</v>
      </c>
      <c r="D879" s="8">
        <v>8184</v>
      </c>
      <c r="E879" s="8" t="s">
        <v>51</v>
      </c>
      <c r="F879" s="8">
        <v>3</v>
      </c>
      <c r="G879" s="8" t="s">
        <v>36</v>
      </c>
      <c r="H879" s="9">
        <v>245756986</v>
      </c>
      <c r="I879" s="8"/>
    </row>
    <row r="880" spans="1:9" x14ac:dyDescent="0.25">
      <c r="A880" s="8">
        <v>2020</v>
      </c>
      <c r="B880" s="8" t="s">
        <v>32</v>
      </c>
      <c r="C880" s="8" t="s">
        <v>33</v>
      </c>
      <c r="D880" s="8">
        <v>8184</v>
      </c>
      <c r="E880" s="8" t="s">
        <v>51</v>
      </c>
      <c r="F880" s="8">
        <v>4</v>
      </c>
      <c r="G880" s="8" t="s">
        <v>37</v>
      </c>
      <c r="H880" s="9">
        <v>1271148</v>
      </c>
      <c r="I880" s="8"/>
    </row>
    <row r="881" spans="1:9" x14ac:dyDescent="0.25">
      <c r="A881" s="8">
        <v>2020</v>
      </c>
      <c r="B881" s="8" t="s">
        <v>32</v>
      </c>
      <c r="C881" s="8" t="s">
        <v>33</v>
      </c>
      <c r="D881" s="8">
        <v>8184</v>
      </c>
      <c r="E881" s="8" t="s">
        <v>51</v>
      </c>
      <c r="F881" s="8">
        <v>5</v>
      </c>
      <c r="G881" s="8" t="s">
        <v>46</v>
      </c>
      <c r="H881" s="9">
        <v>7804581</v>
      </c>
      <c r="I881" s="8"/>
    </row>
    <row r="882" spans="1:9" x14ac:dyDescent="0.25">
      <c r="A882" s="8">
        <v>2020</v>
      </c>
      <c r="B882" s="8" t="s">
        <v>32</v>
      </c>
      <c r="C882" s="8" t="s">
        <v>33</v>
      </c>
      <c r="D882" s="8">
        <v>8184</v>
      </c>
      <c r="E882" s="8" t="s">
        <v>51</v>
      </c>
      <c r="F882" s="8">
        <v>6</v>
      </c>
      <c r="G882" s="8" t="s">
        <v>38</v>
      </c>
      <c r="H882" s="9">
        <v>73199048</v>
      </c>
      <c r="I882" s="8"/>
    </row>
    <row r="883" spans="1:9" x14ac:dyDescent="0.25">
      <c r="A883" s="8">
        <v>2020</v>
      </c>
      <c r="B883" s="8" t="s">
        <v>32</v>
      </c>
      <c r="C883" s="8" t="s">
        <v>33</v>
      </c>
      <c r="D883" s="8">
        <v>8184</v>
      </c>
      <c r="E883" s="8" t="s">
        <v>51</v>
      </c>
      <c r="F883" s="8">
        <v>7</v>
      </c>
      <c r="G883" s="8" t="s">
        <v>39</v>
      </c>
      <c r="H883" s="9">
        <v>92901057</v>
      </c>
      <c r="I883" s="8"/>
    </row>
    <row r="884" spans="1:9" x14ac:dyDescent="0.25">
      <c r="A884" s="8">
        <v>2020</v>
      </c>
      <c r="B884" s="8" t="s">
        <v>32</v>
      </c>
      <c r="C884" s="8" t="s">
        <v>33</v>
      </c>
      <c r="D884" s="8">
        <v>8187</v>
      </c>
      <c r="E884" s="8" t="s">
        <v>52</v>
      </c>
      <c r="F884" s="8">
        <v>1</v>
      </c>
      <c r="G884" s="8" t="s">
        <v>35</v>
      </c>
      <c r="H884" s="9">
        <v>2656274</v>
      </c>
      <c r="I884" s="8"/>
    </row>
    <row r="885" spans="1:9" x14ac:dyDescent="0.25">
      <c r="A885" s="8">
        <v>2020</v>
      </c>
      <c r="B885" s="8" t="s">
        <v>32</v>
      </c>
      <c r="C885" s="8" t="s">
        <v>33</v>
      </c>
      <c r="D885" s="8">
        <v>8187</v>
      </c>
      <c r="E885" s="8" t="s">
        <v>52</v>
      </c>
      <c r="F885" s="8">
        <v>3</v>
      </c>
      <c r="G885" s="8" t="s">
        <v>36</v>
      </c>
      <c r="H885" s="9">
        <v>74396383</v>
      </c>
      <c r="I885" s="8"/>
    </row>
    <row r="886" spans="1:9" x14ac:dyDescent="0.25">
      <c r="A886" s="8">
        <v>2020</v>
      </c>
      <c r="B886" s="8" t="s">
        <v>32</v>
      </c>
      <c r="C886" s="8" t="s">
        <v>33</v>
      </c>
      <c r="D886" s="8">
        <v>8187</v>
      </c>
      <c r="E886" s="8" t="s">
        <v>52</v>
      </c>
      <c r="F886" s="8">
        <v>4</v>
      </c>
      <c r="G886" s="8" t="s">
        <v>37</v>
      </c>
      <c r="H886" s="9">
        <v>8682188</v>
      </c>
      <c r="I886" s="8"/>
    </row>
    <row r="887" spans="1:9" x14ac:dyDescent="0.25">
      <c r="A887" s="8">
        <v>2020</v>
      </c>
      <c r="B887" s="8" t="s">
        <v>32</v>
      </c>
      <c r="C887" s="8" t="s">
        <v>33</v>
      </c>
      <c r="D887" s="8">
        <v>8187</v>
      </c>
      <c r="E887" s="8" t="s">
        <v>52</v>
      </c>
      <c r="F887" s="8">
        <v>5</v>
      </c>
      <c r="G887" s="8" t="s">
        <v>46</v>
      </c>
      <c r="H887" s="8"/>
      <c r="I887" s="8" t="s">
        <v>43</v>
      </c>
    </row>
    <row r="888" spans="1:9" x14ac:dyDescent="0.25">
      <c r="A888" s="8">
        <v>2020</v>
      </c>
      <c r="B888" s="8" t="s">
        <v>32</v>
      </c>
      <c r="C888" s="8" t="s">
        <v>33</v>
      </c>
      <c r="D888" s="8">
        <v>8187</v>
      </c>
      <c r="E888" s="8" t="s">
        <v>52</v>
      </c>
      <c r="F888" s="8">
        <v>6</v>
      </c>
      <c r="G888" s="8" t="s">
        <v>38</v>
      </c>
      <c r="H888" s="9">
        <v>257249817</v>
      </c>
      <c r="I888" s="8"/>
    </row>
    <row r="889" spans="1:9" x14ac:dyDescent="0.25">
      <c r="A889" s="8">
        <v>2020</v>
      </c>
      <c r="B889" s="8" t="s">
        <v>32</v>
      </c>
      <c r="C889" s="8" t="s">
        <v>33</v>
      </c>
      <c r="D889" s="8">
        <v>8187</v>
      </c>
      <c r="E889" s="8" t="s">
        <v>52</v>
      </c>
      <c r="F889" s="8">
        <v>7</v>
      </c>
      <c r="G889" s="8" t="s">
        <v>39</v>
      </c>
      <c r="H889" s="9">
        <v>247459697</v>
      </c>
      <c r="I889" s="8"/>
    </row>
    <row r="890" spans="1:9" x14ac:dyDescent="0.25">
      <c r="A890" s="8">
        <v>2020</v>
      </c>
      <c r="B890" s="8" t="s">
        <v>32</v>
      </c>
      <c r="C890" s="8" t="s">
        <v>33</v>
      </c>
      <c r="D890" s="8">
        <v>8205</v>
      </c>
      <c r="E890" s="8" t="s">
        <v>53</v>
      </c>
      <c r="F890" s="8">
        <v>1</v>
      </c>
      <c r="G890" s="8" t="s">
        <v>35</v>
      </c>
      <c r="H890" s="9">
        <v>540744</v>
      </c>
      <c r="I890" s="8"/>
    </row>
    <row r="891" spans="1:9" x14ac:dyDescent="0.25">
      <c r="A891" s="8">
        <v>2020</v>
      </c>
      <c r="B891" s="8" t="s">
        <v>32</v>
      </c>
      <c r="C891" s="8" t="s">
        <v>33</v>
      </c>
      <c r="D891" s="8">
        <v>8205</v>
      </c>
      <c r="E891" s="8" t="s">
        <v>53</v>
      </c>
      <c r="F891" s="8">
        <v>3</v>
      </c>
      <c r="G891" s="8" t="s">
        <v>36</v>
      </c>
      <c r="H891" s="9">
        <v>64589394</v>
      </c>
      <c r="I891" s="8" t="s">
        <v>41</v>
      </c>
    </row>
    <row r="892" spans="1:9" x14ac:dyDescent="0.25">
      <c r="A892" s="8">
        <v>2020</v>
      </c>
      <c r="B892" s="8" t="s">
        <v>32</v>
      </c>
      <c r="C892" s="8" t="s">
        <v>33</v>
      </c>
      <c r="D892" s="8">
        <v>8205</v>
      </c>
      <c r="E892" s="8" t="s">
        <v>53</v>
      </c>
      <c r="F892" s="8">
        <v>4</v>
      </c>
      <c r="G892" s="8" t="s">
        <v>37</v>
      </c>
      <c r="H892" s="9">
        <v>2281118</v>
      </c>
      <c r="I892" s="8"/>
    </row>
    <row r="893" spans="1:9" x14ac:dyDescent="0.25">
      <c r="A893" s="8">
        <v>2020</v>
      </c>
      <c r="B893" s="8" t="s">
        <v>32</v>
      </c>
      <c r="C893" s="8" t="s">
        <v>33</v>
      </c>
      <c r="D893" s="8">
        <v>8205</v>
      </c>
      <c r="E893" s="8" t="s">
        <v>53</v>
      </c>
      <c r="F893" s="8">
        <v>5</v>
      </c>
      <c r="G893" s="8" t="s">
        <v>46</v>
      </c>
      <c r="H893" s="9">
        <v>27209120</v>
      </c>
      <c r="I893" s="8"/>
    </row>
    <row r="894" spans="1:9" x14ac:dyDescent="0.25">
      <c r="A894" s="8">
        <v>2020</v>
      </c>
      <c r="B894" s="8" t="s">
        <v>32</v>
      </c>
      <c r="C894" s="8" t="s">
        <v>33</v>
      </c>
      <c r="D894" s="8">
        <v>8205</v>
      </c>
      <c r="E894" s="8" t="s">
        <v>53</v>
      </c>
      <c r="F894" s="8">
        <v>6</v>
      </c>
      <c r="G894" s="8" t="s">
        <v>38</v>
      </c>
      <c r="H894" s="9">
        <v>231788946</v>
      </c>
      <c r="I894" s="8"/>
    </row>
    <row r="895" spans="1:9" x14ac:dyDescent="0.25">
      <c r="A895" s="8">
        <v>2020</v>
      </c>
      <c r="B895" s="8" t="s">
        <v>32</v>
      </c>
      <c r="C895" s="8" t="s">
        <v>33</v>
      </c>
      <c r="D895" s="8">
        <v>8205</v>
      </c>
      <c r="E895" s="8" t="s">
        <v>53</v>
      </c>
      <c r="F895" s="8">
        <v>7</v>
      </c>
      <c r="G895" s="8" t="s">
        <v>39</v>
      </c>
      <c r="H895" s="9">
        <v>142020125</v>
      </c>
      <c r="I895" s="8"/>
    </row>
    <row r="896" spans="1:9" x14ac:dyDescent="0.25">
      <c r="A896" s="8">
        <v>2020</v>
      </c>
      <c r="B896" s="8" t="s">
        <v>32</v>
      </c>
      <c r="C896" s="8" t="s">
        <v>33</v>
      </c>
      <c r="D896" s="8">
        <v>8223</v>
      </c>
      <c r="E896" s="8" t="s">
        <v>54</v>
      </c>
      <c r="F896" s="8">
        <v>1</v>
      </c>
      <c r="G896" s="8" t="s">
        <v>35</v>
      </c>
      <c r="H896" s="9">
        <v>28441</v>
      </c>
      <c r="I896" s="8"/>
    </row>
    <row r="897" spans="1:9" x14ac:dyDescent="0.25">
      <c r="A897" s="8">
        <v>2020</v>
      </c>
      <c r="B897" s="8" t="s">
        <v>32</v>
      </c>
      <c r="C897" s="8" t="s">
        <v>33</v>
      </c>
      <c r="D897" s="8">
        <v>8223</v>
      </c>
      <c r="E897" s="8" t="s">
        <v>54</v>
      </c>
      <c r="F897" s="8">
        <v>3</v>
      </c>
      <c r="G897" s="8" t="s">
        <v>36</v>
      </c>
      <c r="H897" s="9">
        <v>3004363</v>
      </c>
      <c r="I897" s="8"/>
    </row>
    <row r="898" spans="1:9" x14ac:dyDescent="0.25">
      <c r="A898" s="8">
        <v>2020</v>
      </c>
      <c r="B898" s="8" t="s">
        <v>32</v>
      </c>
      <c r="C898" s="8" t="s">
        <v>33</v>
      </c>
      <c r="D898" s="8">
        <v>8223</v>
      </c>
      <c r="E898" s="8" t="s">
        <v>54</v>
      </c>
      <c r="F898" s="8">
        <v>4</v>
      </c>
      <c r="G898" s="8" t="s">
        <v>37</v>
      </c>
      <c r="H898" s="9">
        <v>34993</v>
      </c>
      <c r="I898" s="8"/>
    </row>
    <row r="899" spans="1:9" x14ac:dyDescent="0.25">
      <c r="A899" s="8">
        <v>2020</v>
      </c>
      <c r="B899" s="8" t="s">
        <v>32</v>
      </c>
      <c r="C899" s="8" t="s">
        <v>33</v>
      </c>
      <c r="D899" s="8">
        <v>8223</v>
      </c>
      <c r="E899" s="8" t="s">
        <v>54</v>
      </c>
      <c r="F899" s="8">
        <v>6</v>
      </c>
      <c r="G899" s="8" t="s">
        <v>38</v>
      </c>
      <c r="H899" s="9">
        <v>2621596</v>
      </c>
      <c r="I899" s="8"/>
    </row>
    <row r="900" spans="1:9" x14ac:dyDescent="0.25">
      <c r="A900" s="8">
        <v>2020</v>
      </c>
      <c r="B900" s="8" t="s">
        <v>32</v>
      </c>
      <c r="C900" s="8" t="s">
        <v>33</v>
      </c>
      <c r="D900" s="8">
        <v>8223</v>
      </c>
      <c r="E900" s="8" t="s">
        <v>54</v>
      </c>
      <c r="F900" s="8">
        <v>7</v>
      </c>
      <c r="G900" s="8" t="s">
        <v>39</v>
      </c>
      <c r="H900" s="9">
        <v>3859969</v>
      </c>
      <c r="I900" s="8"/>
    </row>
    <row r="901" spans="1:9" x14ac:dyDescent="0.25">
      <c r="A901" s="8">
        <v>2020</v>
      </c>
      <c r="B901" s="8" t="s">
        <v>32</v>
      </c>
      <c r="C901" s="8" t="s">
        <v>33</v>
      </c>
      <c r="D901" s="8">
        <v>8238</v>
      </c>
      <c r="E901" s="8" t="s">
        <v>55</v>
      </c>
      <c r="F901" s="8">
        <v>1</v>
      </c>
      <c r="G901" s="8" t="s">
        <v>35</v>
      </c>
      <c r="H901" s="8"/>
      <c r="I901" s="8" t="s">
        <v>43</v>
      </c>
    </row>
    <row r="902" spans="1:9" x14ac:dyDescent="0.25">
      <c r="A902" s="8">
        <v>2020</v>
      </c>
      <c r="B902" s="8" t="s">
        <v>32</v>
      </c>
      <c r="C902" s="8" t="s">
        <v>33</v>
      </c>
      <c r="D902" s="8">
        <v>8238</v>
      </c>
      <c r="E902" s="8" t="s">
        <v>55</v>
      </c>
      <c r="F902" s="8">
        <v>3</v>
      </c>
      <c r="G902" s="8" t="s">
        <v>36</v>
      </c>
      <c r="H902" s="9">
        <v>24111311</v>
      </c>
      <c r="I902" s="8"/>
    </row>
    <row r="903" spans="1:9" x14ac:dyDescent="0.25">
      <c r="A903" s="8">
        <v>2020</v>
      </c>
      <c r="B903" s="8" t="s">
        <v>32</v>
      </c>
      <c r="C903" s="8" t="s">
        <v>33</v>
      </c>
      <c r="D903" s="8">
        <v>8238</v>
      </c>
      <c r="E903" s="8" t="s">
        <v>55</v>
      </c>
      <c r="F903" s="8">
        <v>4</v>
      </c>
      <c r="G903" s="8" t="s">
        <v>37</v>
      </c>
      <c r="H903" s="9">
        <v>259018</v>
      </c>
      <c r="I903" s="8"/>
    </row>
    <row r="904" spans="1:9" x14ac:dyDescent="0.25">
      <c r="A904" s="8">
        <v>2020</v>
      </c>
      <c r="B904" s="8" t="s">
        <v>32</v>
      </c>
      <c r="C904" s="8" t="s">
        <v>33</v>
      </c>
      <c r="D904" s="8">
        <v>8238</v>
      </c>
      <c r="E904" s="8" t="s">
        <v>55</v>
      </c>
      <c r="F904" s="8">
        <v>5</v>
      </c>
      <c r="G904" s="8" t="s">
        <v>46</v>
      </c>
      <c r="H904" s="8"/>
      <c r="I904" s="8" t="s">
        <v>43</v>
      </c>
    </row>
    <row r="905" spans="1:9" x14ac:dyDescent="0.25">
      <c r="A905" s="8">
        <v>2020</v>
      </c>
      <c r="B905" s="8" t="s">
        <v>32</v>
      </c>
      <c r="C905" s="8" t="s">
        <v>33</v>
      </c>
      <c r="D905" s="8">
        <v>8238</v>
      </c>
      <c r="E905" s="8" t="s">
        <v>55</v>
      </c>
      <c r="F905" s="8">
        <v>6</v>
      </c>
      <c r="G905" s="8" t="s">
        <v>38</v>
      </c>
      <c r="H905" s="9">
        <v>24068898</v>
      </c>
      <c r="I905" s="8"/>
    </row>
    <row r="906" spans="1:9" x14ac:dyDescent="0.25">
      <c r="A906" s="8">
        <v>2020</v>
      </c>
      <c r="B906" s="8" t="s">
        <v>32</v>
      </c>
      <c r="C906" s="8" t="s">
        <v>33</v>
      </c>
      <c r="D906" s="8">
        <v>8238</v>
      </c>
      <c r="E906" s="8" t="s">
        <v>55</v>
      </c>
      <c r="F906" s="8">
        <v>7</v>
      </c>
      <c r="G906" s="8" t="s">
        <v>39</v>
      </c>
      <c r="H906" s="9">
        <v>29119884</v>
      </c>
      <c r="I906" s="8"/>
    </row>
    <row r="907" spans="1:9" x14ac:dyDescent="0.25">
      <c r="A907" s="8">
        <v>2020</v>
      </c>
      <c r="B907" s="8" t="s">
        <v>32</v>
      </c>
      <c r="C907" s="8" t="s">
        <v>33</v>
      </c>
      <c r="D907" s="8">
        <v>8252</v>
      </c>
      <c r="E907" s="8" t="s">
        <v>56</v>
      </c>
      <c r="F907" s="8">
        <v>1</v>
      </c>
      <c r="G907" s="8" t="s">
        <v>35</v>
      </c>
      <c r="H907" s="8"/>
      <c r="I907" s="8" t="s">
        <v>43</v>
      </c>
    </row>
    <row r="908" spans="1:9" x14ac:dyDescent="0.25">
      <c r="A908" s="8">
        <v>2020</v>
      </c>
      <c r="B908" s="8" t="s">
        <v>32</v>
      </c>
      <c r="C908" s="8" t="s">
        <v>33</v>
      </c>
      <c r="D908" s="8">
        <v>8252</v>
      </c>
      <c r="E908" s="8" t="s">
        <v>56</v>
      </c>
      <c r="F908" s="8">
        <v>3</v>
      </c>
      <c r="G908" s="8" t="s">
        <v>36</v>
      </c>
      <c r="H908" s="9">
        <v>168031203</v>
      </c>
      <c r="I908" s="8"/>
    </row>
    <row r="909" spans="1:9" x14ac:dyDescent="0.25">
      <c r="A909" s="8">
        <v>2020</v>
      </c>
      <c r="B909" s="8" t="s">
        <v>32</v>
      </c>
      <c r="C909" s="8" t="s">
        <v>33</v>
      </c>
      <c r="D909" s="8">
        <v>8252</v>
      </c>
      <c r="E909" s="8" t="s">
        <v>56</v>
      </c>
      <c r="F909" s="8">
        <v>4</v>
      </c>
      <c r="G909" s="8" t="s">
        <v>37</v>
      </c>
      <c r="H909" s="9">
        <v>439336</v>
      </c>
      <c r="I909" s="8"/>
    </row>
    <row r="910" spans="1:9" x14ac:dyDescent="0.25">
      <c r="A910" s="8">
        <v>2020</v>
      </c>
      <c r="B910" s="8" t="s">
        <v>32</v>
      </c>
      <c r="C910" s="8" t="s">
        <v>33</v>
      </c>
      <c r="D910" s="8">
        <v>8252</v>
      </c>
      <c r="E910" s="8" t="s">
        <v>56</v>
      </c>
      <c r="F910" s="8">
        <v>5</v>
      </c>
      <c r="G910" s="8" t="s">
        <v>46</v>
      </c>
      <c r="H910" s="8"/>
      <c r="I910" s="8" t="s">
        <v>43</v>
      </c>
    </row>
    <row r="911" spans="1:9" x14ac:dyDescent="0.25">
      <c r="A911" s="8">
        <v>2020</v>
      </c>
      <c r="B911" s="8" t="s">
        <v>32</v>
      </c>
      <c r="C911" s="8" t="s">
        <v>33</v>
      </c>
      <c r="D911" s="8">
        <v>8252</v>
      </c>
      <c r="E911" s="8" t="s">
        <v>56</v>
      </c>
      <c r="F911" s="8">
        <v>6</v>
      </c>
      <c r="G911" s="8" t="s">
        <v>38</v>
      </c>
      <c r="H911" s="9">
        <v>66188123</v>
      </c>
      <c r="I911" s="8"/>
    </row>
    <row r="912" spans="1:9" x14ac:dyDescent="0.25">
      <c r="A912" s="8">
        <v>2020</v>
      </c>
      <c r="B912" s="8" t="s">
        <v>32</v>
      </c>
      <c r="C912" s="8" t="s">
        <v>33</v>
      </c>
      <c r="D912" s="8">
        <v>8252</v>
      </c>
      <c r="E912" s="8" t="s">
        <v>56</v>
      </c>
      <c r="F912" s="8">
        <v>7</v>
      </c>
      <c r="G912" s="8" t="s">
        <v>39</v>
      </c>
      <c r="H912" s="9">
        <v>38664076</v>
      </c>
      <c r="I912" s="8"/>
    </row>
    <row r="913" spans="1:9" x14ac:dyDescent="0.25">
      <c r="A913" s="8">
        <v>2020</v>
      </c>
      <c r="B913" s="8" t="s">
        <v>32</v>
      </c>
      <c r="C913" s="8" t="s">
        <v>33</v>
      </c>
      <c r="D913" s="8">
        <v>8260</v>
      </c>
      <c r="E913" s="8" t="s">
        <v>57</v>
      </c>
      <c r="F913" s="8">
        <v>1</v>
      </c>
      <c r="G913" s="8" t="s">
        <v>35</v>
      </c>
      <c r="H913" s="9">
        <v>184171</v>
      </c>
      <c r="I913" s="8"/>
    </row>
    <row r="914" spans="1:9" x14ac:dyDescent="0.25">
      <c r="A914" s="8">
        <v>2020</v>
      </c>
      <c r="B914" s="8" t="s">
        <v>32</v>
      </c>
      <c r="C914" s="8" t="s">
        <v>33</v>
      </c>
      <c r="D914" s="8">
        <v>8260</v>
      </c>
      <c r="E914" s="8" t="s">
        <v>57</v>
      </c>
      <c r="F914" s="8">
        <v>3</v>
      </c>
      <c r="G914" s="8" t="s">
        <v>36</v>
      </c>
      <c r="H914" s="9">
        <v>154433139</v>
      </c>
      <c r="I914" s="8"/>
    </row>
    <row r="915" spans="1:9" x14ac:dyDescent="0.25">
      <c r="A915" s="8">
        <v>2020</v>
      </c>
      <c r="B915" s="8" t="s">
        <v>32</v>
      </c>
      <c r="C915" s="8" t="s">
        <v>33</v>
      </c>
      <c r="D915" s="8">
        <v>8260</v>
      </c>
      <c r="E915" s="8" t="s">
        <v>57</v>
      </c>
      <c r="F915" s="8">
        <v>4</v>
      </c>
      <c r="G915" s="8" t="s">
        <v>37</v>
      </c>
      <c r="H915" s="9">
        <v>308066</v>
      </c>
      <c r="I915" s="8"/>
    </row>
    <row r="916" spans="1:9" x14ac:dyDescent="0.25">
      <c r="A916" s="8">
        <v>2020</v>
      </c>
      <c r="B916" s="8" t="s">
        <v>32</v>
      </c>
      <c r="C916" s="8" t="s">
        <v>33</v>
      </c>
      <c r="D916" s="8">
        <v>8260</v>
      </c>
      <c r="E916" s="8" t="s">
        <v>57</v>
      </c>
      <c r="F916" s="8">
        <v>6</v>
      </c>
      <c r="G916" s="8" t="s">
        <v>38</v>
      </c>
      <c r="H916" s="9">
        <v>48560370</v>
      </c>
      <c r="I916" s="8"/>
    </row>
    <row r="917" spans="1:9" x14ac:dyDescent="0.25">
      <c r="A917" s="8">
        <v>2020</v>
      </c>
      <c r="B917" s="8" t="s">
        <v>32</v>
      </c>
      <c r="C917" s="8" t="s">
        <v>33</v>
      </c>
      <c r="D917" s="8">
        <v>8260</v>
      </c>
      <c r="E917" s="8" t="s">
        <v>57</v>
      </c>
      <c r="F917" s="8">
        <v>7</v>
      </c>
      <c r="G917" s="8" t="s">
        <v>39</v>
      </c>
      <c r="H917" s="9">
        <v>30376371</v>
      </c>
      <c r="I917" s="8"/>
    </row>
    <row r="918" spans="1:9" x14ac:dyDescent="0.25">
      <c r="A918" s="8">
        <v>2020</v>
      </c>
      <c r="B918" s="8" t="s">
        <v>32</v>
      </c>
      <c r="C918" s="8" t="s">
        <v>33</v>
      </c>
      <c r="D918" s="8">
        <v>8266</v>
      </c>
      <c r="E918" s="8" t="s">
        <v>58</v>
      </c>
      <c r="F918" s="8">
        <v>1</v>
      </c>
      <c r="G918" s="8" t="s">
        <v>35</v>
      </c>
      <c r="H918" s="9">
        <v>29779</v>
      </c>
      <c r="I918" s="8"/>
    </row>
    <row r="919" spans="1:9" x14ac:dyDescent="0.25">
      <c r="A919" s="8">
        <v>2020</v>
      </c>
      <c r="B919" s="8" t="s">
        <v>32</v>
      </c>
      <c r="C919" s="8" t="s">
        <v>33</v>
      </c>
      <c r="D919" s="8">
        <v>8266</v>
      </c>
      <c r="E919" s="8" t="s">
        <v>58</v>
      </c>
      <c r="F919" s="8">
        <v>3</v>
      </c>
      <c r="G919" s="8" t="s">
        <v>36</v>
      </c>
      <c r="H919" s="9">
        <v>56867666</v>
      </c>
      <c r="I919" s="8" t="s">
        <v>41</v>
      </c>
    </row>
    <row r="920" spans="1:9" x14ac:dyDescent="0.25">
      <c r="A920" s="8">
        <v>2020</v>
      </c>
      <c r="B920" s="8" t="s">
        <v>32</v>
      </c>
      <c r="C920" s="8" t="s">
        <v>33</v>
      </c>
      <c r="D920" s="8">
        <v>8266</v>
      </c>
      <c r="E920" s="8" t="s">
        <v>58</v>
      </c>
      <c r="F920" s="8">
        <v>4</v>
      </c>
      <c r="G920" s="8" t="s">
        <v>37</v>
      </c>
      <c r="H920" s="9">
        <v>518043</v>
      </c>
      <c r="I920" s="8"/>
    </row>
    <row r="921" spans="1:9" x14ac:dyDescent="0.25">
      <c r="A921" s="8">
        <v>2020</v>
      </c>
      <c r="B921" s="8" t="s">
        <v>32</v>
      </c>
      <c r="C921" s="8" t="s">
        <v>33</v>
      </c>
      <c r="D921" s="8">
        <v>8266</v>
      </c>
      <c r="E921" s="8" t="s">
        <v>58</v>
      </c>
      <c r="F921" s="8">
        <v>6</v>
      </c>
      <c r="G921" s="8" t="s">
        <v>38</v>
      </c>
      <c r="H921" s="9">
        <v>183676721</v>
      </c>
      <c r="I921" s="8"/>
    </row>
    <row r="922" spans="1:9" x14ac:dyDescent="0.25">
      <c r="A922" s="8">
        <v>2020</v>
      </c>
      <c r="B922" s="8" t="s">
        <v>32</v>
      </c>
      <c r="C922" s="8" t="s">
        <v>33</v>
      </c>
      <c r="D922" s="8">
        <v>8266</v>
      </c>
      <c r="E922" s="8" t="s">
        <v>58</v>
      </c>
      <c r="F922" s="8">
        <v>7</v>
      </c>
      <c r="G922" s="8" t="s">
        <v>39</v>
      </c>
      <c r="H922" s="9">
        <v>72652069</v>
      </c>
      <c r="I922" s="8"/>
    </row>
    <row r="923" spans="1:9" x14ac:dyDescent="0.25">
      <c r="A923" s="8">
        <v>2020</v>
      </c>
      <c r="B923" s="8" t="s">
        <v>32</v>
      </c>
      <c r="C923" s="8" t="s">
        <v>33</v>
      </c>
      <c r="D923" s="8">
        <v>8267</v>
      </c>
      <c r="E923" s="8" t="s">
        <v>59</v>
      </c>
      <c r="F923" s="8">
        <v>1</v>
      </c>
      <c r="G923" s="8" t="s">
        <v>35</v>
      </c>
      <c r="H923" s="9">
        <v>538866</v>
      </c>
      <c r="I923" s="8"/>
    </row>
    <row r="924" spans="1:9" x14ac:dyDescent="0.25">
      <c r="A924" s="8">
        <v>2020</v>
      </c>
      <c r="B924" s="8" t="s">
        <v>32</v>
      </c>
      <c r="C924" s="8" t="s">
        <v>33</v>
      </c>
      <c r="D924" s="8">
        <v>8267</v>
      </c>
      <c r="E924" s="8" t="s">
        <v>59</v>
      </c>
      <c r="F924" s="8">
        <v>3</v>
      </c>
      <c r="G924" s="8" t="s">
        <v>36</v>
      </c>
      <c r="H924" s="9">
        <v>25341013</v>
      </c>
      <c r="I924" s="8"/>
    </row>
    <row r="925" spans="1:9" x14ac:dyDescent="0.25">
      <c r="A925" s="8">
        <v>2020</v>
      </c>
      <c r="B925" s="8" t="s">
        <v>32</v>
      </c>
      <c r="C925" s="8" t="s">
        <v>33</v>
      </c>
      <c r="D925" s="8">
        <v>8267</v>
      </c>
      <c r="E925" s="8" t="s">
        <v>59</v>
      </c>
      <c r="F925" s="8">
        <v>4</v>
      </c>
      <c r="G925" s="8" t="s">
        <v>37</v>
      </c>
      <c r="H925" s="9">
        <v>197864</v>
      </c>
      <c r="I925" s="8"/>
    </row>
    <row r="926" spans="1:9" x14ac:dyDescent="0.25">
      <c r="A926" s="8">
        <v>2020</v>
      </c>
      <c r="B926" s="8" t="s">
        <v>32</v>
      </c>
      <c r="C926" s="8" t="s">
        <v>33</v>
      </c>
      <c r="D926" s="8">
        <v>8267</v>
      </c>
      <c r="E926" s="8" t="s">
        <v>59</v>
      </c>
      <c r="F926" s="8">
        <v>6</v>
      </c>
      <c r="G926" s="8" t="s">
        <v>38</v>
      </c>
      <c r="H926" s="9">
        <v>9480226</v>
      </c>
      <c r="I926" s="8"/>
    </row>
    <row r="927" spans="1:9" x14ac:dyDescent="0.25">
      <c r="A927" s="8">
        <v>2020</v>
      </c>
      <c r="B927" s="8" t="s">
        <v>32</v>
      </c>
      <c r="C927" s="8" t="s">
        <v>33</v>
      </c>
      <c r="D927" s="8">
        <v>8267</v>
      </c>
      <c r="E927" s="8" t="s">
        <v>59</v>
      </c>
      <c r="F927" s="8">
        <v>7</v>
      </c>
      <c r="G927" s="8" t="s">
        <v>39</v>
      </c>
      <c r="H927" s="9">
        <v>11755529</v>
      </c>
      <c r="I927" s="8"/>
    </row>
    <row r="928" spans="1:9" x14ac:dyDescent="0.25">
      <c r="A928" s="8">
        <v>2020</v>
      </c>
      <c r="B928" s="8" t="s">
        <v>32</v>
      </c>
      <c r="C928" s="8" t="s">
        <v>33</v>
      </c>
      <c r="D928" s="8">
        <v>8279</v>
      </c>
      <c r="E928" s="8" t="s">
        <v>60</v>
      </c>
      <c r="F928" s="8">
        <v>1</v>
      </c>
      <c r="G928" s="8" t="s">
        <v>35</v>
      </c>
      <c r="H928" s="9">
        <v>1661529</v>
      </c>
      <c r="I928" s="8"/>
    </row>
    <row r="929" spans="1:9" x14ac:dyDescent="0.25">
      <c r="A929" s="8">
        <v>2020</v>
      </c>
      <c r="B929" s="8" t="s">
        <v>32</v>
      </c>
      <c r="C929" s="8" t="s">
        <v>33</v>
      </c>
      <c r="D929" s="8">
        <v>8279</v>
      </c>
      <c r="E929" s="8" t="s">
        <v>60</v>
      </c>
      <c r="F929" s="8">
        <v>3</v>
      </c>
      <c r="G929" s="8" t="s">
        <v>36</v>
      </c>
      <c r="H929" s="9">
        <v>118096820</v>
      </c>
      <c r="I929" s="8" t="s">
        <v>41</v>
      </c>
    </row>
    <row r="930" spans="1:9" x14ac:dyDescent="0.25">
      <c r="A930" s="8">
        <v>2020</v>
      </c>
      <c r="B930" s="8" t="s">
        <v>32</v>
      </c>
      <c r="C930" s="8" t="s">
        <v>33</v>
      </c>
      <c r="D930" s="8">
        <v>8279</v>
      </c>
      <c r="E930" s="8" t="s">
        <v>60</v>
      </c>
      <c r="F930" s="8">
        <v>4</v>
      </c>
      <c r="G930" s="8" t="s">
        <v>37</v>
      </c>
      <c r="H930" s="9">
        <v>2360478</v>
      </c>
      <c r="I930" s="8"/>
    </row>
    <row r="931" spans="1:9" x14ac:dyDescent="0.25">
      <c r="A931" s="8">
        <v>2020</v>
      </c>
      <c r="B931" s="8" t="s">
        <v>32</v>
      </c>
      <c r="C931" s="8" t="s">
        <v>33</v>
      </c>
      <c r="D931" s="8">
        <v>8279</v>
      </c>
      <c r="E931" s="8" t="s">
        <v>60</v>
      </c>
      <c r="F931" s="8">
        <v>5</v>
      </c>
      <c r="G931" s="8" t="s">
        <v>46</v>
      </c>
      <c r="H931" s="9">
        <v>19085296</v>
      </c>
      <c r="I931" s="8"/>
    </row>
    <row r="932" spans="1:9" x14ac:dyDescent="0.25">
      <c r="A932" s="8">
        <v>2020</v>
      </c>
      <c r="B932" s="8" t="s">
        <v>32</v>
      </c>
      <c r="C932" s="8" t="s">
        <v>33</v>
      </c>
      <c r="D932" s="8">
        <v>8279</v>
      </c>
      <c r="E932" s="8" t="s">
        <v>60</v>
      </c>
      <c r="F932" s="8">
        <v>6</v>
      </c>
      <c r="G932" s="8" t="s">
        <v>38</v>
      </c>
      <c r="H932" s="9">
        <v>251360518</v>
      </c>
      <c r="I932" s="8"/>
    </row>
    <row r="933" spans="1:9" x14ac:dyDescent="0.25">
      <c r="A933" s="8">
        <v>2020</v>
      </c>
      <c r="B933" s="8" t="s">
        <v>32</v>
      </c>
      <c r="C933" s="8" t="s">
        <v>33</v>
      </c>
      <c r="D933" s="8">
        <v>8279</v>
      </c>
      <c r="E933" s="8" t="s">
        <v>60</v>
      </c>
      <c r="F933" s="8">
        <v>7</v>
      </c>
      <c r="G933" s="8" t="s">
        <v>39</v>
      </c>
      <c r="H933" s="9">
        <v>251643725</v>
      </c>
      <c r="I933" s="8"/>
    </row>
    <row r="934" spans="1:9" x14ac:dyDescent="0.25">
      <c r="A934" s="8">
        <v>2020</v>
      </c>
      <c r="B934" s="8" t="s">
        <v>32</v>
      </c>
      <c r="C934" s="8" t="s">
        <v>33</v>
      </c>
      <c r="D934" s="8">
        <v>8290</v>
      </c>
      <c r="E934" s="8" t="s">
        <v>61</v>
      </c>
      <c r="F934" s="8">
        <v>1</v>
      </c>
      <c r="G934" s="8" t="s">
        <v>35</v>
      </c>
      <c r="H934" s="9">
        <v>60450</v>
      </c>
      <c r="I934" s="8"/>
    </row>
    <row r="935" spans="1:9" x14ac:dyDescent="0.25">
      <c r="A935" s="8">
        <v>2020</v>
      </c>
      <c r="B935" s="8" t="s">
        <v>32</v>
      </c>
      <c r="C935" s="8" t="s">
        <v>33</v>
      </c>
      <c r="D935" s="8">
        <v>8290</v>
      </c>
      <c r="E935" s="8" t="s">
        <v>61</v>
      </c>
      <c r="F935" s="8">
        <v>3</v>
      </c>
      <c r="G935" s="8" t="s">
        <v>36</v>
      </c>
      <c r="H935" s="8"/>
      <c r="I935" s="8" t="s">
        <v>43</v>
      </c>
    </row>
    <row r="936" spans="1:9" x14ac:dyDescent="0.25">
      <c r="A936" s="8">
        <v>2020</v>
      </c>
      <c r="B936" s="8" t="s">
        <v>32</v>
      </c>
      <c r="C936" s="8" t="s">
        <v>33</v>
      </c>
      <c r="D936" s="8">
        <v>8290</v>
      </c>
      <c r="E936" s="8" t="s">
        <v>61</v>
      </c>
      <c r="F936" s="8">
        <v>4</v>
      </c>
      <c r="G936" s="8" t="s">
        <v>37</v>
      </c>
      <c r="H936" s="9">
        <v>57891</v>
      </c>
      <c r="I936" s="8"/>
    </row>
    <row r="937" spans="1:9" x14ac:dyDescent="0.25">
      <c r="A937" s="8">
        <v>2020</v>
      </c>
      <c r="B937" s="8" t="s">
        <v>32</v>
      </c>
      <c r="C937" s="8" t="s">
        <v>33</v>
      </c>
      <c r="D937" s="8">
        <v>8290</v>
      </c>
      <c r="E937" s="8" t="s">
        <v>61</v>
      </c>
      <c r="F937" s="8">
        <v>6</v>
      </c>
      <c r="G937" s="8" t="s">
        <v>38</v>
      </c>
      <c r="H937" s="9">
        <v>1162570</v>
      </c>
      <c r="I937" s="8"/>
    </row>
    <row r="938" spans="1:9" x14ac:dyDescent="0.25">
      <c r="A938" s="8">
        <v>2020</v>
      </c>
      <c r="B938" s="8" t="s">
        <v>32</v>
      </c>
      <c r="C938" s="8" t="s">
        <v>33</v>
      </c>
      <c r="D938" s="8">
        <v>8290</v>
      </c>
      <c r="E938" s="8" t="s">
        <v>61</v>
      </c>
      <c r="F938" s="8">
        <v>7</v>
      </c>
      <c r="G938" s="8" t="s">
        <v>39</v>
      </c>
      <c r="H938" s="9">
        <v>3005248</v>
      </c>
      <c r="I938" s="8"/>
    </row>
    <row r="939" spans="1:9" x14ac:dyDescent="0.25">
      <c r="A939" s="8">
        <v>2020</v>
      </c>
      <c r="B939" s="8" t="s">
        <v>32</v>
      </c>
      <c r="C939" s="8" t="s">
        <v>33</v>
      </c>
      <c r="D939" s="8">
        <v>8291</v>
      </c>
      <c r="E939" s="8" t="s">
        <v>62</v>
      </c>
      <c r="F939" s="8">
        <v>1</v>
      </c>
      <c r="G939" s="8" t="s">
        <v>35</v>
      </c>
      <c r="H939" s="8"/>
      <c r="I939" s="8" t="s">
        <v>43</v>
      </c>
    </row>
    <row r="940" spans="1:9" x14ac:dyDescent="0.25">
      <c r="A940" s="8">
        <v>2020</v>
      </c>
      <c r="B940" s="8" t="s">
        <v>32</v>
      </c>
      <c r="C940" s="8" t="s">
        <v>33</v>
      </c>
      <c r="D940" s="8">
        <v>8291</v>
      </c>
      <c r="E940" s="8" t="s">
        <v>62</v>
      </c>
      <c r="F940" s="8">
        <v>3</v>
      </c>
      <c r="G940" s="8" t="s">
        <v>36</v>
      </c>
      <c r="H940" s="9">
        <v>12506783</v>
      </c>
      <c r="I940" s="8"/>
    </row>
    <row r="941" spans="1:9" x14ac:dyDescent="0.25">
      <c r="A941" s="8">
        <v>2020</v>
      </c>
      <c r="B941" s="8" t="s">
        <v>32</v>
      </c>
      <c r="C941" s="8" t="s">
        <v>33</v>
      </c>
      <c r="D941" s="8">
        <v>8291</v>
      </c>
      <c r="E941" s="8" t="s">
        <v>62</v>
      </c>
      <c r="F941" s="8">
        <v>4</v>
      </c>
      <c r="G941" s="8" t="s">
        <v>37</v>
      </c>
      <c r="H941" s="9">
        <v>234254</v>
      </c>
      <c r="I941" s="8"/>
    </row>
    <row r="942" spans="1:9" x14ac:dyDescent="0.25">
      <c r="A942" s="8">
        <v>2020</v>
      </c>
      <c r="B942" s="8" t="s">
        <v>32</v>
      </c>
      <c r="C942" s="8" t="s">
        <v>33</v>
      </c>
      <c r="D942" s="8">
        <v>8291</v>
      </c>
      <c r="E942" s="8" t="s">
        <v>62</v>
      </c>
      <c r="F942" s="8">
        <v>5</v>
      </c>
      <c r="G942" s="8" t="s">
        <v>46</v>
      </c>
      <c r="H942" s="8"/>
      <c r="I942" s="8" t="s">
        <v>43</v>
      </c>
    </row>
    <row r="943" spans="1:9" x14ac:dyDescent="0.25">
      <c r="A943" s="8">
        <v>2020</v>
      </c>
      <c r="B943" s="8" t="s">
        <v>32</v>
      </c>
      <c r="C943" s="8" t="s">
        <v>33</v>
      </c>
      <c r="D943" s="8">
        <v>8291</v>
      </c>
      <c r="E943" s="8" t="s">
        <v>62</v>
      </c>
      <c r="F943" s="8">
        <v>6</v>
      </c>
      <c r="G943" s="8" t="s">
        <v>38</v>
      </c>
      <c r="H943" s="9">
        <v>8174803</v>
      </c>
      <c r="I943" s="8"/>
    </row>
    <row r="944" spans="1:9" x14ac:dyDescent="0.25">
      <c r="A944" s="8">
        <v>2020</v>
      </c>
      <c r="B944" s="8" t="s">
        <v>32</v>
      </c>
      <c r="C944" s="8" t="s">
        <v>33</v>
      </c>
      <c r="D944" s="8">
        <v>8291</v>
      </c>
      <c r="E944" s="8" t="s">
        <v>62</v>
      </c>
      <c r="F944" s="8">
        <v>7</v>
      </c>
      <c r="G944" s="8" t="s">
        <v>39</v>
      </c>
      <c r="H944" s="9">
        <v>11283341</v>
      </c>
      <c r="I944" s="8"/>
    </row>
    <row r="945" spans="1:9" x14ac:dyDescent="0.25">
      <c r="A945" s="8">
        <v>2020</v>
      </c>
      <c r="B945" s="8" t="s">
        <v>32</v>
      </c>
      <c r="C945" s="8" t="s">
        <v>33</v>
      </c>
      <c r="D945" s="8">
        <v>8300</v>
      </c>
      <c r="E945" s="8" t="s">
        <v>63</v>
      </c>
      <c r="F945" s="8">
        <v>1</v>
      </c>
      <c r="G945" s="8" t="s">
        <v>35</v>
      </c>
      <c r="H945" s="9">
        <v>20337</v>
      </c>
      <c r="I945" s="8"/>
    </row>
    <row r="946" spans="1:9" x14ac:dyDescent="0.25">
      <c r="A946" s="8">
        <v>2020</v>
      </c>
      <c r="B946" s="8" t="s">
        <v>32</v>
      </c>
      <c r="C946" s="8" t="s">
        <v>33</v>
      </c>
      <c r="D946" s="8">
        <v>8300</v>
      </c>
      <c r="E946" s="8" t="s">
        <v>63</v>
      </c>
      <c r="F946" s="8">
        <v>3</v>
      </c>
      <c r="G946" s="8" t="s">
        <v>36</v>
      </c>
      <c r="H946" s="9">
        <v>24666078</v>
      </c>
      <c r="I946" s="8"/>
    </row>
    <row r="947" spans="1:9" x14ac:dyDescent="0.25">
      <c r="A947" s="8">
        <v>2020</v>
      </c>
      <c r="B947" s="8" t="s">
        <v>32</v>
      </c>
      <c r="C947" s="8" t="s">
        <v>33</v>
      </c>
      <c r="D947" s="8">
        <v>8300</v>
      </c>
      <c r="E947" s="8" t="s">
        <v>63</v>
      </c>
      <c r="F947" s="8">
        <v>4</v>
      </c>
      <c r="G947" s="8" t="s">
        <v>37</v>
      </c>
      <c r="H947" s="9">
        <v>323284</v>
      </c>
      <c r="I947" s="8"/>
    </row>
    <row r="948" spans="1:9" x14ac:dyDescent="0.25">
      <c r="A948" s="8">
        <v>2020</v>
      </c>
      <c r="B948" s="8" t="s">
        <v>32</v>
      </c>
      <c r="C948" s="8" t="s">
        <v>33</v>
      </c>
      <c r="D948" s="8">
        <v>8300</v>
      </c>
      <c r="E948" s="8" t="s">
        <v>63</v>
      </c>
      <c r="F948" s="8">
        <v>6</v>
      </c>
      <c r="G948" s="8" t="s">
        <v>38</v>
      </c>
      <c r="H948" s="9">
        <v>9548735</v>
      </c>
      <c r="I948" s="8"/>
    </row>
    <row r="949" spans="1:9" x14ac:dyDescent="0.25">
      <c r="A949" s="8">
        <v>2020</v>
      </c>
      <c r="B949" s="8" t="s">
        <v>32</v>
      </c>
      <c r="C949" s="8" t="s">
        <v>33</v>
      </c>
      <c r="D949" s="8">
        <v>8300</v>
      </c>
      <c r="E949" s="8" t="s">
        <v>63</v>
      </c>
      <c r="F949" s="8">
        <v>7</v>
      </c>
      <c r="G949" s="8" t="s">
        <v>39</v>
      </c>
      <c r="H949" s="9">
        <v>10698098</v>
      </c>
      <c r="I949" s="8"/>
    </row>
    <row r="950" spans="1:9" x14ac:dyDescent="0.25">
      <c r="A950" s="8">
        <v>2020</v>
      </c>
      <c r="B950" s="8" t="s">
        <v>32</v>
      </c>
      <c r="C950" s="8" t="s">
        <v>33</v>
      </c>
      <c r="D950" s="8">
        <v>8904</v>
      </c>
      <c r="E950" s="8" t="s">
        <v>64</v>
      </c>
      <c r="F950" s="8">
        <v>3</v>
      </c>
      <c r="G950" s="8" t="s">
        <v>36</v>
      </c>
      <c r="H950" s="9">
        <v>22190</v>
      </c>
      <c r="I950" s="8"/>
    </row>
    <row r="951" spans="1:9" x14ac:dyDescent="0.25">
      <c r="A951" s="8">
        <v>2020</v>
      </c>
      <c r="B951" s="8" t="s">
        <v>32</v>
      </c>
      <c r="C951" s="8" t="s">
        <v>33</v>
      </c>
      <c r="D951" s="8">
        <v>8904</v>
      </c>
      <c r="E951" s="8" t="s">
        <v>64</v>
      </c>
      <c r="F951" s="8">
        <v>4</v>
      </c>
      <c r="G951" s="8" t="s">
        <v>37</v>
      </c>
      <c r="H951" s="9">
        <v>126782</v>
      </c>
      <c r="I951" s="8"/>
    </row>
    <row r="952" spans="1:9" x14ac:dyDescent="0.25">
      <c r="A952" s="8">
        <v>2020</v>
      </c>
      <c r="B952" s="8" t="s">
        <v>32</v>
      </c>
      <c r="C952" s="8" t="s">
        <v>33</v>
      </c>
      <c r="D952" s="8">
        <v>8904</v>
      </c>
      <c r="E952" s="8" t="s">
        <v>64</v>
      </c>
      <c r="F952" s="8">
        <v>6</v>
      </c>
      <c r="G952" s="8" t="s">
        <v>38</v>
      </c>
      <c r="H952" s="9">
        <v>5571784</v>
      </c>
      <c r="I952" s="8"/>
    </row>
    <row r="953" spans="1:9" x14ac:dyDescent="0.25">
      <c r="A953" s="8">
        <v>2020</v>
      </c>
      <c r="B953" s="8" t="s">
        <v>32</v>
      </c>
      <c r="C953" s="8" t="s">
        <v>33</v>
      </c>
      <c r="D953" s="8">
        <v>8904</v>
      </c>
      <c r="E953" s="8" t="s">
        <v>64</v>
      </c>
      <c r="F953" s="8">
        <v>7</v>
      </c>
      <c r="G953" s="8" t="s">
        <v>39</v>
      </c>
      <c r="H953" s="9">
        <v>13149985</v>
      </c>
      <c r="I953" s="8"/>
    </row>
    <row r="954" spans="1:9" x14ac:dyDescent="0.25">
      <c r="A954" s="8">
        <v>2021</v>
      </c>
      <c r="B954" s="8" t="s">
        <v>32</v>
      </c>
      <c r="C954" s="8" t="s">
        <v>33</v>
      </c>
      <c r="D954" s="8">
        <v>8051</v>
      </c>
      <c r="E954" s="8" t="s">
        <v>34</v>
      </c>
      <c r="F954" s="8">
        <v>1</v>
      </c>
      <c r="G954" s="8" t="s">
        <v>35</v>
      </c>
      <c r="H954" s="9">
        <v>248601</v>
      </c>
      <c r="I954" s="8"/>
    </row>
    <row r="955" spans="1:9" x14ac:dyDescent="0.25">
      <c r="A955" s="8">
        <v>2021</v>
      </c>
      <c r="B955" s="8" t="s">
        <v>32</v>
      </c>
      <c r="C955" s="8" t="s">
        <v>33</v>
      </c>
      <c r="D955" s="8">
        <v>8051</v>
      </c>
      <c r="E955" s="8" t="s">
        <v>34</v>
      </c>
      <c r="F955" s="8">
        <v>3</v>
      </c>
      <c r="G955" s="8" t="s">
        <v>36</v>
      </c>
      <c r="H955" s="9">
        <v>92513191</v>
      </c>
      <c r="I955" s="8"/>
    </row>
    <row r="956" spans="1:9" x14ac:dyDescent="0.25">
      <c r="A956" s="8">
        <v>2021</v>
      </c>
      <c r="B956" s="8" t="s">
        <v>32</v>
      </c>
      <c r="C956" s="8" t="s">
        <v>33</v>
      </c>
      <c r="D956" s="8">
        <v>8051</v>
      </c>
      <c r="E956" s="8" t="s">
        <v>34</v>
      </c>
      <c r="F956" s="8">
        <v>4</v>
      </c>
      <c r="G956" s="8" t="s">
        <v>37</v>
      </c>
      <c r="H956" s="9">
        <v>612308</v>
      </c>
      <c r="I956" s="8"/>
    </row>
    <row r="957" spans="1:9" x14ac:dyDescent="0.25">
      <c r="A957" s="8">
        <v>2021</v>
      </c>
      <c r="B957" s="8" t="s">
        <v>32</v>
      </c>
      <c r="C957" s="8" t="s">
        <v>33</v>
      </c>
      <c r="D957" s="8">
        <v>8051</v>
      </c>
      <c r="E957" s="8" t="s">
        <v>34</v>
      </c>
      <c r="F957" s="8">
        <v>6</v>
      </c>
      <c r="G957" s="8" t="s">
        <v>38</v>
      </c>
      <c r="H957" s="9">
        <v>27413622</v>
      </c>
      <c r="I957" s="8"/>
    </row>
    <row r="958" spans="1:9" x14ac:dyDescent="0.25">
      <c r="A958" s="8">
        <v>2021</v>
      </c>
      <c r="B958" s="8" t="s">
        <v>32</v>
      </c>
      <c r="C958" s="8" t="s">
        <v>33</v>
      </c>
      <c r="D958" s="8">
        <v>8051</v>
      </c>
      <c r="E958" s="8" t="s">
        <v>34</v>
      </c>
      <c r="F958" s="8">
        <v>7</v>
      </c>
      <c r="G958" s="8" t="s">
        <v>39</v>
      </c>
      <c r="H958" s="9">
        <v>29677513</v>
      </c>
      <c r="I958" s="8"/>
    </row>
    <row r="959" spans="1:9" x14ac:dyDescent="0.25">
      <c r="A959" s="8">
        <v>2021</v>
      </c>
      <c r="B959" s="8" t="s">
        <v>32</v>
      </c>
      <c r="C959" s="8" t="s">
        <v>33</v>
      </c>
      <c r="D959" s="8">
        <v>8054</v>
      </c>
      <c r="E959" s="8" t="s">
        <v>40</v>
      </c>
      <c r="F959" s="8">
        <v>1</v>
      </c>
      <c r="G959" s="8" t="s">
        <v>35</v>
      </c>
      <c r="H959" s="8"/>
      <c r="I959" s="8" t="s">
        <v>43</v>
      </c>
    </row>
    <row r="960" spans="1:9" x14ac:dyDescent="0.25">
      <c r="A960" s="8">
        <v>2021</v>
      </c>
      <c r="B960" s="8" t="s">
        <v>32</v>
      </c>
      <c r="C960" s="8" t="s">
        <v>33</v>
      </c>
      <c r="D960" s="8">
        <v>8054</v>
      </c>
      <c r="E960" s="8" t="s">
        <v>40</v>
      </c>
      <c r="F960" s="8">
        <v>3</v>
      </c>
      <c r="G960" s="8" t="s">
        <v>36</v>
      </c>
      <c r="H960" s="9">
        <v>1406622042</v>
      </c>
      <c r="I960" s="8" t="s">
        <v>41</v>
      </c>
    </row>
    <row r="961" spans="1:9" x14ac:dyDescent="0.25">
      <c r="A961" s="8">
        <v>2021</v>
      </c>
      <c r="B961" s="8" t="s">
        <v>32</v>
      </c>
      <c r="C961" s="8" t="s">
        <v>33</v>
      </c>
      <c r="D961" s="8">
        <v>8054</v>
      </c>
      <c r="E961" s="8" t="s">
        <v>40</v>
      </c>
      <c r="F961" s="8">
        <v>4</v>
      </c>
      <c r="G961" s="8" t="s">
        <v>37</v>
      </c>
      <c r="H961" s="9">
        <v>454536</v>
      </c>
      <c r="I961" s="8"/>
    </row>
    <row r="962" spans="1:9" x14ac:dyDescent="0.25">
      <c r="A962" s="8">
        <v>2021</v>
      </c>
      <c r="B962" s="8" t="s">
        <v>32</v>
      </c>
      <c r="C962" s="8" t="s">
        <v>33</v>
      </c>
      <c r="D962" s="8">
        <v>8054</v>
      </c>
      <c r="E962" s="8" t="s">
        <v>40</v>
      </c>
      <c r="F962" s="8">
        <v>6</v>
      </c>
      <c r="G962" s="8" t="s">
        <v>38</v>
      </c>
      <c r="H962" s="9">
        <v>37873360</v>
      </c>
      <c r="I962" s="8"/>
    </row>
    <row r="963" spans="1:9" x14ac:dyDescent="0.25">
      <c r="A963" s="8">
        <v>2021</v>
      </c>
      <c r="B963" s="8" t="s">
        <v>32</v>
      </c>
      <c r="C963" s="8" t="s">
        <v>33</v>
      </c>
      <c r="D963" s="8">
        <v>8054</v>
      </c>
      <c r="E963" s="8" t="s">
        <v>40</v>
      </c>
      <c r="F963" s="8">
        <v>7</v>
      </c>
      <c r="G963" s="8" t="s">
        <v>39</v>
      </c>
      <c r="H963" s="9">
        <v>15123691</v>
      </c>
      <c r="I963" s="8"/>
    </row>
    <row r="964" spans="1:9" x14ac:dyDescent="0.25">
      <c r="A964" s="8">
        <v>2021</v>
      </c>
      <c r="B964" s="8" t="s">
        <v>32</v>
      </c>
      <c r="C964" s="8" t="s">
        <v>33</v>
      </c>
      <c r="D964" s="8">
        <v>8087</v>
      </c>
      <c r="E964" s="8" t="s">
        <v>42</v>
      </c>
      <c r="F964" s="8">
        <v>1</v>
      </c>
      <c r="G964" s="8" t="s">
        <v>35</v>
      </c>
      <c r="H964" s="9">
        <v>15948</v>
      </c>
      <c r="I964" s="8"/>
    </row>
    <row r="965" spans="1:9" x14ac:dyDescent="0.25">
      <c r="A965" s="8">
        <v>2021</v>
      </c>
      <c r="B965" s="8" t="s">
        <v>32</v>
      </c>
      <c r="C965" s="8" t="s">
        <v>33</v>
      </c>
      <c r="D965" s="8">
        <v>8087</v>
      </c>
      <c r="E965" s="8" t="s">
        <v>42</v>
      </c>
      <c r="F965" s="8">
        <v>4</v>
      </c>
      <c r="G965" s="8" t="s">
        <v>37</v>
      </c>
      <c r="H965" s="9">
        <v>62915</v>
      </c>
      <c r="I965" s="8"/>
    </row>
    <row r="966" spans="1:9" x14ac:dyDescent="0.25">
      <c r="A966" s="8">
        <v>2021</v>
      </c>
      <c r="B966" s="8" t="s">
        <v>32</v>
      </c>
      <c r="C966" s="8" t="s">
        <v>33</v>
      </c>
      <c r="D966" s="8">
        <v>8087</v>
      </c>
      <c r="E966" s="8" t="s">
        <v>42</v>
      </c>
      <c r="F966" s="8">
        <v>6</v>
      </c>
      <c r="G966" s="8" t="s">
        <v>38</v>
      </c>
      <c r="H966" s="9">
        <v>42294</v>
      </c>
      <c r="I966" s="8"/>
    </row>
    <row r="967" spans="1:9" x14ac:dyDescent="0.25">
      <c r="A967" s="8">
        <v>2021</v>
      </c>
      <c r="B967" s="8" t="s">
        <v>32</v>
      </c>
      <c r="C967" s="8" t="s">
        <v>33</v>
      </c>
      <c r="D967" s="8">
        <v>8087</v>
      </c>
      <c r="E967" s="8" t="s">
        <v>42</v>
      </c>
      <c r="F967" s="8">
        <v>7</v>
      </c>
      <c r="G967" s="8" t="s">
        <v>39</v>
      </c>
      <c r="H967" s="9">
        <v>408240</v>
      </c>
      <c r="I967" s="8"/>
    </row>
    <row r="968" spans="1:9" x14ac:dyDescent="0.25">
      <c r="A968" s="8">
        <v>2021</v>
      </c>
      <c r="B968" s="8" t="s">
        <v>32</v>
      </c>
      <c r="C968" s="8" t="s">
        <v>33</v>
      </c>
      <c r="D968" s="8">
        <v>8120</v>
      </c>
      <c r="E968" s="8" t="s">
        <v>44</v>
      </c>
      <c r="F968" s="8">
        <v>1</v>
      </c>
      <c r="G968" s="8" t="s">
        <v>35</v>
      </c>
      <c r="H968" s="9">
        <v>12839</v>
      </c>
      <c r="I968" s="8"/>
    </row>
    <row r="969" spans="1:9" x14ac:dyDescent="0.25">
      <c r="A969" s="8">
        <v>2021</v>
      </c>
      <c r="B969" s="8" t="s">
        <v>32</v>
      </c>
      <c r="C969" s="8" t="s">
        <v>33</v>
      </c>
      <c r="D969" s="8">
        <v>8120</v>
      </c>
      <c r="E969" s="8" t="s">
        <v>44</v>
      </c>
      <c r="F969" s="8">
        <v>3</v>
      </c>
      <c r="G969" s="8" t="s">
        <v>36</v>
      </c>
      <c r="H969" s="9">
        <v>88265</v>
      </c>
      <c r="I969" s="8"/>
    </row>
    <row r="970" spans="1:9" x14ac:dyDescent="0.25">
      <c r="A970" s="8">
        <v>2021</v>
      </c>
      <c r="B970" s="8" t="s">
        <v>32</v>
      </c>
      <c r="C970" s="8" t="s">
        <v>33</v>
      </c>
      <c r="D970" s="8">
        <v>8120</v>
      </c>
      <c r="E970" s="8" t="s">
        <v>44</v>
      </c>
      <c r="F970" s="8">
        <v>4</v>
      </c>
      <c r="G970" s="8" t="s">
        <v>37</v>
      </c>
      <c r="H970" s="9">
        <v>369715</v>
      </c>
      <c r="I970" s="8"/>
    </row>
    <row r="971" spans="1:9" x14ac:dyDescent="0.25">
      <c r="A971" s="8">
        <v>2021</v>
      </c>
      <c r="B971" s="8" t="s">
        <v>32</v>
      </c>
      <c r="C971" s="8" t="s">
        <v>33</v>
      </c>
      <c r="D971" s="8">
        <v>8120</v>
      </c>
      <c r="E971" s="8" t="s">
        <v>44</v>
      </c>
      <c r="F971" s="8">
        <v>6</v>
      </c>
      <c r="G971" s="8" t="s">
        <v>38</v>
      </c>
      <c r="H971" s="9">
        <v>7257891</v>
      </c>
      <c r="I971" s="8"/>
    </row>
    <row r="972" spans="1:9" x14ac:dyDescent="0.25">
      <c r="A972" s="8">
        <v>2021</v>
      </c>
      <c r="B972" s="8" t="s">
        <v>32</v>
      </c>
      <c r="C972" s="8" t="s">
        <v>33</v>
      </c>
      <c r="D972" s="8">
        <v>8120</v>
      </c>
      <c r="E972" s="8" t="s">
        <v>44</v>
      </c>
      <c r="F972" s="8">
        <v>7</v>
      </c>
      <c r="G972" s="8" t="s">
        <v>39</v>
      </c>
      <c r="H972" s="9">
        <v>17980786</v>
      </c>
      <c r="I972" s="8"/>
    </row>
    <row r="973" spans="1:9" x14ac:dyDescent="0.25">
      <c r="A973" s="8">
        <v>2021</v>
      </c>
      <c r="B973" s="8" t="s">
        <v>32</v>
      </c>
      <c r="C973" s="8" t="s">
        <v>33</v>
      </c>
      <c r="D973" s="8">
        <v>8125</v>
      </c>
      <c r="E973" s="8" t="s">
        <v>45</v>
      </c>
      <c r="F973" s="8">
        <v>1</v>
      </c>
      <c r="G973" s="8" t="s">
        <v>35</v>
      </c>
      <c r="H973" s="9">
        <v>32988</v>
      </c>
      <c r="I973" s="8"/>
    </row>
    <row r="974" spans="1:9" x14ac:dyDescent="0.25">
      <c r="A974" s="8">
        <v>2021</v>
      </c>
      <c r="B974" s="8" t="s">
        <v>32</v>
      </c>
      <c r="C974" s="8" t="s">
        <v>33</v>
      </c>
      <c r="D974" s="8">
        <v>8125</v>
      </c>
      <c r="E974" s="8" t="s">
        <v>45</v>
      </c>
      <c r="F974" s="8">
        <v>3</v>
      </c>
      <c r="G974" s="8" t="s">
        <v>36</v>
      </c>
      <c r="H974" s="9">
        <v>154594495</v>
      </c>
      <c r="I974" s="8" t="s">
        <v>41</v>
      </c>
    </row>
    <row r="975" spans="1:9" x14ac:dyDescent="0.25">
      <c r="A975" s="8">
        <v>2021</v>
      </c>
      <c r="B975" s="8" t="s">
        <v>32</v>
      </c>
      <c r="C975" s="8" t="s">
        <v>33</v>
      </c>
      <c r="D975" s="8">
        <v>8125</v>
      </c>
      <c r="E975" s="8" t="s">
        <v>45</v>
      </c>
      <c r="F975" s="8">
        <v>4</v>
      </c>
      <c r="G975" s="8" t="s">
        <v>37</v>
      </c>
      <c r="H975" s="9">
        <v>1032858</v>
      </c>
      <c r="I975" s="8"/>
    </row>
    <row r="976" spans="1:9" x14ac:dyDescent="0.25">
      <c r="A976" s="8">
        <v>2021</v>
      </c>
      <c r="B976" s="8" t="s">
        <v>32</v>
      </c>
      <c r="C976" s="8" t="s">
        <v>33</v>
      </c>
      <c r="D976" s="8">
        <v>8125</v>
      </c>
      <c r="E976" s="8" t="s">
        <v>45</v>
      </c>
      <c r="F976" s="8">
        <v>5</v>
      </c>
      <c r="G976" s="8" t="s">
        <v>46</v>
      </c>
      <c r="H976" s="9">
        <v>12803705</v>
      </c>
      <c r="I976" s="8"/>
    </row>
    <row r="977" spans="1:9" x14ac:dyDescent="0.25">
      <c r="A977" s="8">
        <v>2021</v>
      </c>
      <c r="B977" s="8" t="s">
        <v>32</v>
      </c>
      <c r="C977" s="8" t="s">
        <v>33</v>
      </c>
      <c r="D977" s="8">
        <v>8125</v>
      </c>
      <c r="E977" s="8" t="s">
        <v>45</v>
      </c>
      <c r="F977" s="8">
        <v>6</v>
      </c>
      <c r="G977" s="8" t="s">
        <v>38</v>
      </c>
      <c r="H977" s="9">
        <v>79263070</v>
      </c>
      <c r="I977" s="8"/>
    </row>
    <row r="978" spans="1:9" x14ac:dyDescent="0.25">
      <c r="A978" s="8">
        <v>2021</v>
      </c>
      <c r="B978" s="8" t="s">
        <v>32</v>
      </c>
      <c r="C978" s="8" t="s">
        <v>33</v>
      </c>
      <c r="D978" s="8">
        <v>8125</v>
      </c>
      <c r="E978" s="8" t="s">
        <v>45</v>
      </c>
      <c r="F978" s="8">
        <v>7</v>
      </c>
      <c r="G978" s="8" t="s">
        <v>39</v>
      </c>
      <c r="H978" s="9">
        <v>36893420</v>
      </c>
      <c r="I978" s="8"/>
    </row>
    <row r="979" spans="1:9" x14ac:dyDescent="0.25">
      <c r="A979" s="8">
        <v>2021</v>
      </c>
      <c r="B979" s="8" t="s">
        <v>32</v>
      </c>
      <c r="C979" s="8" t="s">
        <v>33</v>
      </c>
      <c r="D979" s="8">
        <v>8156</v>
      </c>
      <c r="E979" s="8" t="s">
        <v>47</v>
      </c>
      <c r="F979" s="8">
        <v>1</v>
      </c>
      <c r="G979" s="8" t="s">
        <v>35</v>
      </c>
      <c r="H979" s="9">
        <v>112161</v>
      </c>
      <c r="I979" s="8"/>
    </row>
    <row r="980" spans="1:9" x14ac:dyDescent="0.25">
      <c r="A980" s="8">
        <v>2021</v>
      </c>
      <c r="B980" s="8" t="s">
        <v>32</v>
      </c>
      <c r="C980" s="8" t="s">
        <v>33</v>
      </c>
      <c r="D980" s="8">
        <v>8156</v>
      </c>
      <c r="E980" s="8" t="s">
        <v>47</v>
      </c>
      <c r="F980" s="8">
        <v>3</v>
      </c>
      <c r="G980" s="8" t="s">
        <v>36</v>
      </c>
      <c r="H980" s="9">
        <v>89544535</v>
      </c>
      <c r="I980" s="8"/>
    </row>
    <row r="981" spans="1:9" x14ac:dyDescent="0.25">
      <c r="A981" s="8">
        <v>2021</v>
      </c>
      <c r="B981" s="8" t="s">
        <v>32</v>
      </c>
      <c r="C981" s="8" t="s">
        <v>33</v>
      </c>
      <c r="D981" s="8">
        <v>8156</v>
      </c>
      <c r="E981" s="8" t="s">
        <v>47</v>
      </c>
      <c r="F981" s="8">
        <v>4</v>
      </c>
      <c r="G981" s="8" t="s">
        <v>37</v>
      </c>
      <c r="H981" s="8"/>
      <c r="I981" s="8" t="s">
        <v>43</v>
      </c>
    </row>
    <row r="982" spans="1:9" x14ac:dyDescent="0.25">
      <c r="A982" s="8">
        <v>2021</v>
      </c>
      <c r="B982" s="8" t="s">
        <v>32</v>
      </c>
      <c r="C982" s="8" t="s">
        <v>33</v>
      </c>
      <c r="D982" s="8">
        <v>8156</v>
      </c>
      <c r="E982" s="8" t="s">
        <v>47</v>
      </c>
      <c r="F982" s="8">
        <v>6</v>
      </c>
      <c r="G982" s="8" t="s">
        <v>38</v>
      </c>
      <c r="H982" s="9">
        <v>37719997</v>
      </c>
      <c r="I982" s="8"/>
    </row>
    <row r="983" spans="1:9" x14ac:dyDescent="0.25">
      <c r="A983" s="8">
        <v>2021</v>
      </c>
      <c r="B983" s="8" t="s">
        <v>32</v>
      </c>
      <c r="C983" s="8" t="s">
        <v>33</v>
      </c>
      <c r="D983" s="8">
        <v>8156</v>
      </c>
      <c r="E983" s="8" t="s">
        <v>47</v>
      </c>
      <c r="F983" s="8">
        <v>7</v>
      </c>
      <c r="G983" s="8" t="s">
        <v>39</v>
      </c>
      <c r="H983" s="9">
        <v>19674741</v>
      </c>
      <c r="I983" s="8"/>
    </row>
    <row r="984" spans="1:9" x14ac:dyDescent="0.25">
      <c r="A984" s="8">
        <v>2021</v>
      </c>
      <c r="B984" s="8" t="s">
        <v>32</v>
      </c>
      <c r="C984" s="8" t="s">
        <v>33</v>
      </c>
      <c r="D984" s="8">
        <v>8167</v>
      </c>
      <c r="E984" s="8" t="s">
        <v>48</v>
      </c>
      <c r="F984" s="8">
        <v>1</v>
      </c>
      <c r="G984" s="8" t="s">
        <v>35</v>
      </c>
      <c r="H984" s="9">
        <v>187180</v>
      </c>
      <c r="I984" s="8"/>
    </row>
    <row r="985" spans="1:9" x14ac:dyDescent="0.25">
      <c r="A985" s="8">
        <v>2021</v>
      </c>
      <c r="B985" s="8" t="s">
        <v>32</v>
      </c>
      <c r="C985" s="8" t="s">
        <v>33</v>
      </c>
      <c r="D985" s="8">
        <v>8167</v>
      </c>
      <c r="E985" s="8" t="s">
        <v>48</v>
      </c>
      <c r="F985" s="8">
        <v>3</v>
      </c>
      <c r="G985" s="8" t="s">
        <v>36</v>
      </c>
      <c r="H985" s="9">
        <v>98072352</v>
      </c>
      <c r="I985" s="8"/>
    </row>
    <row r="986" spans="1:9" x14ac:dyDescent="0.25">
      <c r="A986" s="8">
        <v>2021</v>
      </c>
      <c r="B986" s="8" t="s">
        <v>32</v>
      </c>
      <c r="C986" s="8" t="s">
        <v>33</v>
      </c>
      <c r="D986" s="8">
        <v>8167</v>
      </c>
      <c r="E986" s="8" t="s">
        <v>48</v>
      </c>
      <c r="F986" s="8">
        <v>4</v>
      </c>
      <c r="G986" s="8" t="s">
        <v>37</v>
      </c>
      <c r="H986" s="9">
        <v>484383</v>
      </c>
      <c r="I986" s="8"/>
    </row>
    <row r="987" spans="1:9" x14ac:dyDescent="0.25">
      <c r="A987" s="8">
        <v>2021</v>
      </c>
      <c r="B987" s="8" t="s">
        <v>32</v>
      </c>
      <c r="C987" s="8" t="s">
        <v>33</v>
      </c>
      <c r="D987" s="8">
        <v>8167</v>
      </c>
      <c r="E987" s="8" t="s">
        <v>48</v>
      </c>
      <c r="F987" s="8">
        <v>6</v>
      </c>
      <c r="G987" s="8" t="s">
        <v>38</v>
      </c>
      <c r="H987" s="9">
        <v>29020136</v>
      </c>
      <c r="I987" s="8"/>
    </row>
    <row r="988" spans="1:9" x14ac:dyDescent="0.25">
      <c r="A988" s="8">
        <v>2021</v>
      </c>
      <c r="B988" s="8" t="s">
        <v>32</v>
      </c>
      <c r="C988" s="8" t="s">
        <v>33</v>
      </c>
      <c r="D988" s="8">
        <v>8167</v>
      </c>
      <c r="E988" s="8" t="s">
        <v>48</v>
      </c>
      <c r="F988" s="8">
        <v>7</v>
      </c>
      <c r="G988" s="8" t="s">
        <v>39</v>
      </c>
      <c r="H988" s="9">
        <v>9117856</v>
      </c>
      <c r="I988" s="8"/>
    </row>
    <row r="989" spans="1:9" x14ac:dyDescent="0.25">
      <c r="A989" s="8">
        <v>2021</v>
      </c>
      <c r="B989" s="8" t="s">
        <v>32</v>
      </c>
      <c r="C989" s="8" t="s">
        <v>33</v>
      </c>
      <c r="D989" s="8">
        <v>8179</v>
      </c>
      <c r="E989" s="8" t="s">
        <v>49</v>
      </c>
      <c r="F989" s="8">
        <v>1</v>
      </c>
      <c r="G989" s="8" t="s">
        <v>35</v>
      </c>
      <c r="H989" s="9">
        <v>9489</v>
      </c>
      <c r="I989" s="8"/>
    </row>
    <row r="990" spans="1:9" x14ac:dyDescent="0.25">
      <c r="A990" s="8">
        <v>2021</v>
      </c>
      <c r="B990" s="8" t="s">
        <v>32</v>
      </c>
      <c r="C990" s="8" t="s">
        <v>33</v>
      </c>
      <c r="D990" s="8">
        <v>8179</v>
      </c>
      <c r="E990" s="8" t="s">
        <v>49</v>
      </c>
      <c r="F990" s="8">
        <v>4</v>
      </c>
      <c r="G990" s="8" t="s">
        <v>37</v>
      </c>
      <c r="H990" s="9">
        <v>32178</v>
      </c>
      <c r="I990" s="8"/>
    </row>
    <row r="991" spans="1:9" x14ac:dyDescent="0.25">
      <c r="A991" s="8">
        <v>2021</v>
      </c>
      <c r="B991" s="8" t="s">
        <v>32</v>
      </c>
      <c r="C991" s="8" t="s">
        <v>33</v>
      </c>
      <c r="D991" s="8">
        <v>8179</v>
      </c>
      <c r="E991" s="8" t="s">
        <v>49</v>
      </c>
      <c r="F991" s="8">
        <v>6</v>
      </c>
      <c r="G991" s="8" t="s">
        <v>38</v>
      </c>
      <c r="H991" s="9">
        <v>398183</v>
      </c>
      <c r="I991" s="8"/>
    </row>
    <row r="992" spans="1:9" x14ac:dyDescent="0.25">
      <c r="A992" s="8">
        <v>2021</v>
      </c>
      <c r="B992" s="8" t="s">
        <v>32</v>
      </c>
      <c r="C992" s="8" t="s">
        <v>33</v>
      </c>
      <c r="D992" s="8">
        <v>8179</v>
      </c>
      <c r="E992" s="8" t="s">
        <v>49</v>
      </c>
      <c r="F992" s="8">
        <v>7</v>
      </c>
      <c r="G992" s="8" t="s">
        <v>39</v>
      </c>
      <c r="H992" s="9">
        <v>1646902</v>
      </c>
      <c r="I992" s="8"/>
    </row>
    <row r="993" spans="1:9" x14ac:dyDescent="0.25">
      <c r="A993" s="8">
        <v>2021</v>
      </c>
      <c r="B993" s="8" t="s">
        <v>32</v>
      </c>
      <c r="C993" s="8" t="s">
        <v>33</v>
      </c>
      <c r="D993" s="8">
        <v>8180</v>
      </c>
      <c r="E993" s="8" t="s">
        <v>50</v>
      </c>
      <c r="F993" s="8">
        <v>1</v>
      </c>
      <c r="G993" s="8" t="s">
        <v>35</v>
      </c>
      <c r="H993" s="9">
        <v>65893</v>
      </c>
      <c r="I993" s="8"/>
    </row>
    <row r="994" spans="1:9" x14ac:dyDescent="0.25">
      <c r="A994" s="8">
        <v>2021</v>
      </c>
      <c r="B994" s="8" t="s">
        <v>32</v>
      </c>
      <c r="C994" s="8" t="s">
        <v>33</v>
      </c>
      <c r="D994" s="8">
        <v>8180</v>
      </c>
      <c r="E994" s="8" t="s">
        <v>50</v>
      </c>
      <c r="F994" s="8">
        <v>3</v>
      </c>
      <c r="G994" s="8" t="s">
        <v>36</v>
      </c>
      <c r="H994" s="9">
        <v>15152786</v>
      </c>
      <c r="I994" s="8"/>
    </row>
    <row r="995" spans="1:9" x14ac:dyDescent="0.25">
      <c r="A995" s="8">
        <v>2021</v>
      </c>
      <c r="B995" s="8" t="s">
        <v>32</v>
      </c>
      <c r="C995" s="8" t="s">
        <v>33</v>
      </c>
      <c r="D995" s="8">
        <v>8180</v>
      </c>
      <c r="E995" s="8" t="s">
        <v>50</v>
      </c>
      <c r="F995" s="8">
        <v>4</v>
      </c>
      <c r="G995" s="8" t="s">
        <v>37</v>
      </c>
      <c r="H995" s="9">
        <v>329224</v>
      </c>
      <c r="I995" s="8"/>
    </row>
    <row r="996" spans="1:9" x14ac:dyDescent="0.25">
      <c r="A996" s="8">
        <v>2021</v>
      </c>
      <c r="B996" s="8" t="s">
        <v>32</v>
      </c>
      <c r="C996" s="8" t="s">
        <v>33</v>
      </c>
      <c r="D996" s="8">
        <v>8180</v>
      </c>
      <c r="E996" s="8" t="s">
        <v>50</v>
      </c>
      <c r="F996" s="8">
        <v>6</v>
      </c>
      <c r="G996" s="8" t="s">
        <v>38</v>
      </c>
      <c r="H996" s="9">
        <v>29978210</v>
      </c>
      <c r="I996" s="8"/>
    </row>
    <row r="997" spans="1:9" x14ac:dyDescent="0.25">
      <c r="A997" s="8">
        <v>2021</v>
      </c>
      <c r="B997" s="8" t="s">
        <v>32</v>
      </c>
      <c r="C997" s="8" t="s">
        <v>33</v>
      </c>
      <c r="D997" s="8">
        <v>8180</v>
      </c>
      <c r="E997" s="8" t="s">
        <v>50</v>
      </c>
      <c r="F997" s="8">
        <v>7</v>
      </c>
      <c r="G997" s="8" t="s">
        <v>39</v>
      </c>
      <c r="H997" s="9">
        <v>38821046</v>
      </c>
      <c r="I997" s="8"/>
    </row>
    <row r="998" spans="1:9" x14ac:dyDescent="0.25">
      <c r="A998" s="8">
        <v>2021</v>
      </c>
      <c r="B998" s="8" t="s">
        <v>32</v>
      </c>
      <c r="C998" s="8" t="s">
        <v>33</v>
      </c>
      <c r="D998" s="8">
        <v>8184</v>
      </c>
      <c r="E998" s="8" t="s">
        <v>51</v>
      </c>
      <c r="F998" s="8">
        <v>1</v>
      </c>
      <c r="G998" s="8" t="s">
        <v>35</v>
      </c>
      <c r="H998" s="9">
        <v>59582</v>
      </c>
      <c r="I998" s="8"/>
    </row>
    <row r="999" spans="1:9" x14ac:dyDescent="0.25">
      <c r="A999" s="8">
        <v>2021</v>
      </c>
      <c r="B999" s="8" t="s">
        <v>32</v>
      </c>
      <c r="C999" s="8" t="s">
        <v>33</v>
      </c>
      <c r="D999" s="8">
        <v>8184</v>
      </c>
      <c r="E999" s="8" t="s">
        <v>51</v>
      </c>
      <c r="F999" s="8">
        <v>3</v>
      </c>
      <c r="G999" s="8" t="s">
        <v>36</v>
      </c>
      <c r="H999" s="9">
        <v>275511721</v>
      </c>
      <c r="I999" s="8"/>
    </row>
    <row r="1000" spans="1:9" x14ac:dyDescent="0.25">
      <c r="A1000" s="8">
        <v>2021</v>
      </c>
      <c r="B1000" s="8" t="s">
        <v>32</v>
      </c>
      <c r="C1000" s="8" t="s">
        <v>33</v>
      </c>
      <c r="D1000" s="8">
        <v>8184</v>
      </c>
      <c r="E1000" s="8" t="s">
        <v>51</v>
      </c>
      <c r="F1000" s="8">
        <v>4</v>
      </c>
      <c r="G1000" s="8" t="s">
        <v>37</v>
      </c>
      <c r="H1000" s="9">
        <v>1357159</v>
      </c>
      <c r="I1000" s="8"/>
    </row>
    <row r="1001" spans="1:9" x14ac:dyDescent="0.25">
      <c r="A1001" s="8">
        <v>2021</v>
      </c>
      <c r="B1001" s="8" t="s">
        <v>32</v>
      </c>
      <c r="C1001" s="8" t="s">
        <v>33</v>
      </c>
      <c r="D1001" s="8">
        <v>8184</v>
      </c>
      <c r="E1001" s="8" t="s">
        <v>51</v>
      </c>
      <c r="F1001" s="8">
        <v>5</v>
      </c>
      <c r="G1001" s="8" t="s">
        <v>46</v>
      </c>
      <c r="H1001" s="9">
        <v>7783500</v>
      </c>
      <c r="I1001" s="8"/>
    </row>
    <row r="1002" spans="1:9" x14ac:dyDescent="0.25">
      <c r="A1002" s="8">
        <v>2021</v>
      </c>
      <c r="B1002" s="8" t="s">
        <v>32</v>
      </c>
      <c r="C1002" s="8" t="s">
        <v>33</v>
      </c>
      <c r="D1002" s="8">
        <v>8184</v>
      </c>
      <c r="E1002" s="8" t="s">
        <v>51</v>
      </c>
      <c r="F1002" s="8">
        <v>6</v>
      </c>
      <c r="G1002" s="8" t="s">
        <v>38</v>
      </c>
      <c r="H1002" s="9">
        <v>77409009</v>
      </c>
      <c r="I1002" s="8"/>
    </row>
    <row r="1003" spans="1:9" x14ac:dyDescent="0.25">
      <c r="A1003" s="8">
        <v>2021</v>
      </c>
      <c r="B1003" s="8" t="s">
        <v>32</v>
      </c>
      <c r="C1003" s="8" t="s">
        <v>33</v>
      </c>
      <c r="D1003" s="8">
        <v>8184</v>
      </c>
      <c r="E1003" s="8" t="s">
        <v>51</v>
      </c>
      <c r="F1003" s="8">
        <v>7</v>
      </c>
      <c r="G1003" s="8" t="s">
        <v>39</v>
      </c>
      <c r="H1003" s="9">
        <v>86189324</v>
      </c>
      <c r="I1003" s="8"/>
    </row>
    <row r="1004" spans="1:9" x14ac:dyDescent="0.25">
      <c r="A1004" s="8">
        <v>2021</v>
      </c>
      <c r="B1004" s="8" t="s">
        <v>32</v>
      </c>
      <c r="C1004" s="8" t="s">
        <v>33</v>
      </c>
      <c r="D1004" s="8">
        <v>8187</v>
      </c>
      <c r="E1004" s="8" t="s">
        <v>52</v>
      </c>
      <c r="F1004" s="8">
        <v>1</v>
      </c>
      <c r="G1004" s="8" t="s">
        <v>35</v>
      </c>
      <c r="H1004" s="9">
        <v>2800488</v>
      </c>
      <c r="I1004" s="8"/>
    </row>
    <row r="1005" spans="1:9" x14ac:dyDescent="0.25">
      <c r="A1005" s="8">
        <v>2021</v>
      </c>
      <c r="B1005" s="8" t="s">
        <v>32</v>
      </c>
      <c r="C1005" s="8" t="s">
        <v>33</v>
      </c>
      <c r="D1005" s="8">
        <v>8187</v>
      </c>
      <c r="E1005" s="8" t="s">
        <v>52</v>
      </c>
      <c r="F1005" s="8">
        <v>3</v>
      </c>
      <c r="G1005" s="8" t="s">
        <v>36</v>
      </c>
      <c r="H1005" s="9">
        <v>77097176</v>
      </c>
      <c r="I1005" s="8"/>
    </row>
    <row r="1006" spans="1:9" x14ac:dyDescent="0.25">
      <c r="A1006" s="8">
        <v>2021</v>
      </c>
      <c r="B1006" s="8" t="s">
        <v>32</v>
      </c>
      <c r="C1006" s="8" t="s">
        <v>33</v>
      </c>
      <c r="D1006" s="8">
        <v>8187</v>
      </c>
      <c r="E1006" s="8" t="s">
        <v>52</v>
      </c>
      <c r="F1006" s="8">
        <v>4</v>
      </c>
      <c r="G1006" s="8" t="s">
        <v>37</v>
      </c>
      <c r="H1006" s="9">
        <v>9015994</v>
      </c>
      <c r="I1006" s="8"/>
    </row>
    <row r="1007" spans="1:9" x14ac:dyDescent="0.25">
      <c r="A1007" s="8">
        <v>2021</v>
      </c>
      <c r="B1007" s="8" t="s">
        <v>32</v>
      </c>
      <c r="C1007" s="8" t="s">
        <v>33</v>
      </c>
      <c r="D1007" s="8">
        <v>8187</v>
      </c>
      <c r="E1007" s="8" t="s">
        <v>52</v>
      </c>
      <c r="F1007" s="8">
        <v>5</v>
      </c>
      <c r="G1007" s="8" t="s">
        <v>46</v>
      </c>
      <c r="H1007" s="8"/>
      <c r="I1007" s="8" t="s">
        <v>43</v>
      </c>
    </row>
    <row r="1008" spans="1:9" x14ac:dyDescent="0.25">
      <c r="A1008" s="8">
        <v>2021</v>
      </c>
      <c r="B1008" s="8" t="s">
        <v>32</v>
      </c>
      <c r="C1008" s="8" t="s">
        <v>33</v>
      </c>
      <c r="D1008" s="8">
        <v>8187</v>
      </c>
      <c r="E1008" s="8" t="s">
        <v>52</v>
      </c>
      <c r="F1008" s="8">
        <v>6</v>
      </c>
      <c r="G1008" s="8" t="s">
        <v>38</v>
      </c>
      <c r="H1008" s="9">
        <v>266564176</v>
      </c>
      <c r="I1008" s="8"/>
    </row>
    <row r="1009" spans="1:9" x14ac:dyDescent="0.25">
      <c r="A1009" s="8">
        <v>2021</v>
      </c>
      <c r="B1009" s="8" t="s">
        <v>32</v>
      </c>
      <c r="C1009" s="8" t="s">
        <v>33</v>
      </c>
      <c r="D1009" s="8">
        <v>8187</v>
      </c>
      <c r="E1009" s="8" t="s">
        <v>52</v>
      </c>
      <c r="F1009" s="8">
        <v>7</v>
      </c>
      <c r="G1009" s="8" t="s">
        <v>39</v>
      </c>
      <c r="H1009" s="9">
        <v>233297425</v>
      </c>
      <c r="I1009" s="8"/>
    </row>
    <row r="1010" spans="1:9" x14ac:dyDescent="0.25">
      <c r="A1010" s="8">
        <v>2021</v>
      </c>
      <c r="B1010" s="8" t="s">
        <v>32</v>
      </c>
      <c r="C1010" s="8" t="s">
        <v>33</v>
      </c>
      <c r="D1010" s="8">
        <v>8205</v>
      </c>
      <c r="E1010" s="8" t="s">
        <v>53</v>
      </c>
      <c r="F1010" s="8">
        <v>1</v>
      </c>
      <c r="G1010" s="8" t="s">
        <v>35</v>
      </c>
      <c r="H1010" s="9">
        <v>434178</v>
      </c>
      <c r="I1010" s="8"/>
    </row>
    <row r="1011" spans="1:9" x14ac:dyDescent="0.25">
      <c r="A1011" s="8">
        <v>2021</v>
      </c>
      <c r="B1011" s="8" t="s">
        <v>32</v>
      </c>
      <c r="C1011" s="8" t="s">
        <v>33</v>
      </c>
      <c r="D1011" s="8">
        <v>8205</v>
      </c>
      <c r="E1011" s="8" t="s">
        <v>53</v>
      </c>
      <c r="F1011" s="8">
        <v>3</v>
      </c>
      <c r="G1011" s="8" t="s">
        <v>36</v>
      </c>
      <c r="H1011" s="9">
        <v>64741604</v>
      </c>
      <c r="I1011" s="8" t="s">
        <v>41</v>
      </c>
    </row>
    <row r="1012" spans="1:9" x14ac:dyDescent="0.25">
      <c r="A1012" s="8">
        <v>2021</v>
      </c>
      <c r="B1012" s="8" t="s">
        <v>32</v>
      </c>
      <c r="C1012" s="8" t="s">
        <v>33</v>
      </c>
      <c r="D1012" s="8">
        <v>8205</v>
      </c>
      <c r="E1012" s="8" t="s">
        <v>53</v>
      </c>
      <c r="F1012" s="8">
        <v>4</v>
      </c>
      <c r="G1012" s="8" t="s">
        <v>37</v>
      </c>
      <c r="H1012" s="9">
        <v>2179671</v>
      </c>
      <c r="I1012" s="8"/>
    </row>
    <row r="1013" spans="1:9" x14ac:dyDescent="0.25">
      <c r="A1013" s="8">
        <v>2021</v>
      </c>
      <c r="B1013" s="8" t="s">
        <v>32</v>
      </c>
      <c r="C1013" s="8" t="s">
        <v>33</v>
      </c>
      <c r="D1013" s="8">
        <v>8205</v>
      </c>
      <c r="E1013" s="8" t="s">
        <v>53</v>
      </c>
      <c r="F1013" s="8">
        <v>5</v>
      </c>
      <c r="G1013" s="8" t="s">
        <v>46</v>
      </c>
      <c r="H1013" s="9">
        <v>22540709</v>
      </c>
      <c r="I1013" s="8"/>
    </row>
    <row r="1014" spans="1:9" x14ac:dyDescent="0.25">
      <c r="A1014" s="8">
        <v>2021</v>
      </c>
      <c r="B1014" s="8" t="s">
        <v>32</v>
      </c>
      <c r="C1014" s="8" t="s">
        <v>33</v>
      </c>
      <c r="D1014" s="8">
        <v>8205</v>
      </c>
      <c r="E1014" s="8" t="s">
        <v>53</v>
      </c>
      <c r="F1014" s="8">
        <v>6</v>
      </c>
      <c r="G1014" s="8" t="s">
        <v>38</v>
      </c>
      <c r="H1014" s="9">
        <v>243028366</v>
      </c>
      <c r="I1014" s="8"/>
    </row>
    <row r="1015" spans="1:9" x14ac:dyDescent="0.25">
      <c r="A1015" s="8">
        <v>2021</v>
      </c>
      <c r="B1015" s="8" t="s">
        <v>32</v>
      </c>
      <c r="C1015" s="8" t="s">
        <v>33</v>
      </c>
      <c r="D1015" s="8">
        <v>8205</v>
      </c>
      <c r="E1015" s="8" t="s">
        <v>53</v>
      </c>
      <c r="F1015" s="8">
        <v>7</v>
      </c>
      <c r="G1015" s="8" t="s">
        <v>39</v>
      </c>
      <c r="H1015" s="9">
        <v>133178981</v>
      </c>
      <c r="I1015" s="8"/>
    </row>
    <row r="1016" spans="1:9" x14ac:dyDescent="0.25">
      <c r="A1016" s="8">
        <v>2021</v>
      </c>
      <c r="B1016" s="8" t="s">
        <v>32</v>
      </c>
      <c r="C1016" s="8" t="s">
        <v>33</v>
      </c>
      <c r="D1016" s="8">
        <v>8223</v>
      </c>
      <c r="E1016" s="8" t="s">
        <v>54</v>
      </c>
      <c r="F1016" s="8">
        <v>1</v>
      </c>
      <c r="G1016" s="8" t="s">
        <v>35</v>
      </c>
      <c r="H1016" s="9">
        <v>85392</v>
      </c>
      <c r="I1016" s="8"/>
    </row>
    <row r="1017" spans="1:9" x14ac:dyDescent="0.25">
      <c r="A1017" s="8">
        <v>2021</v>
      </c>
      <c r="B1017" s="8" t="s">
        <v>32</v>
      </c>
      <c r="C1017" s="8" t="s">
        <v>33</v>
      </c>
      <c r="D1017" s="8">
        <v>8223</v>
      </c>
      <c r="E1017" s="8" t="s">
        <v>54</v>
      </c>
      <c r="F1017" s="8">
        <v>3</v>
      </c>
      <c r="G1017" s="8" t="s">
        <v>36</v>
      </c>
      <c r="H1017" s="9">
        <v>3259036</v>
      </c>
      <c r="I1017" s="8"/>
    </row>
    <row r="1018" spans="1:9" x14ac:dyDescent="0.25">
      <c r="A1018" s="8">
        <v>2021</v>
      </c>
      <c r="B1018" s="8" t="s">
        <v>32</v>
      </c>
      <c r="C1018" s="8" t="s">
        <v>33</v>
      </c>
      <c r="D1018" s="8">
        <v>8223</v>
      </c>
      <c r="E1018" s="8" t="s">
        <v>54</v>
      </c>
      <c r="F1018" s="8">
        <v>4</v>
      </c>
      <c r="G1018" s="8" t="s">
        <v>37</v>
      </c>
      <c r="H1018" s="9">
        <v>36098</v>
      </c>
      <c r="I1018" s="8"/>
    </row>
    <row r="1019" spans="1:9" x14ac:dyDescent="0.25">
      <c r="A1019" s="8">
        <v>2021</v>
      </c>
      <c r="B1019" s="8" t="s">
        <v>32</v>
      </c>
      <c r="C1019" s="8" t="s">
        <v>33</v>
      </c>
      <c r="D1019" s="8">
        <v>8223</v>
      </c>
      <c r="E1019" s="8" t="s">
        <v>54</v>
      </c>
      <c r="F1019" s="8">
        <v>6</v>
      </c>
      <c r="G1019" s="8" t="s">
        <v>38</v>
      </c>
      <c r="H1019" s="9">
        <v>2656009</v>
      </c>
      <c r="I1019" s="8"/>
    </row>
    <row r="1020" spans="1:9" x14ac:dyDescent="0.25">
      <c r="A1020" s="8">
        <v>2021</v>
      </c>
      <c r="B1020" s="8" t="s">
        <v>32</v>
      </c>
      <c r="C1020" s="8" t="s">
        <v>33</v>
      </c>
      <c r="D1020" s="8">
        <v>8223</v>
      </c>
      <c r="E1020" s="8" t="s">
        <v>54</v>
      </c>
      <c r="F1020" s="8">
        <v>7</v>
      </c>
      <c r="G1020" s="8" t="s">
        <v>39</v>
      </c>
      <c r="H1020" s="9">
        <v>3762952</v>
      </c>
      <c r="I1020" s="8"/>
    </row>
    <row r="1021" spans="1:9" x14ac:dyDescent="0.25">
      <c r="A1021" s="8">
        <v>2021</v>
      </c>
      <c r="B1021" s="8" t="s">
        <v>32</v>
      </c>
      <c r="C1021" s="8" t="s">
        <v>33</v>
      </c>
      <c r="D1021" s="8">
        <v>8238</v>
      </c>
      <c r="E1021" s="8" t="s">
        <v>55</v>
      </c>
      <c r="F1021" s="8">
        <v>1</v>
      </c>
      <c r="G1021" s="8" t="s">
        <v>35</v>
      </c>
      <c r="H1021" s="8"/>
      <c r="I1021" s="8" t="s">
        <v>43</v>
      </c>
    </row>
    <row r="1022" spans="1:9" x14ac:dyDescent="0.25">
      <c r="A1022" s="8">
        <v>2021</v>
      </c>
      <c r="B1022" s="8" t="s">
        <v>32</v>
      </c>
      <c r="C1022" s="8" t="s">
        <v>33</v>
      </c>
      <c r="D1022" s="8">
        <v>8238</v>
      </c>
      <c r="E1022" s="8" t="s">
        <v>55</v>
      </c>
      <c r="F1022" s="8">
        <v>3</v>
      </c>
      <c r="G1022" s="8" t="s">
        <v>36</v>
      </c>
      <c r="H1022" s="9">
        <v>26128003</v>
      </c>
      <c r="I1022" s="8"/>
    </row>
    <row r="1023" spans="1:9" x14ac:dyDescent="0.25">
      <c r="A1023" s="8">
        <v>2021</v>
      </c>
      <c r="B1023" s="8" t="s">
        <v>32</v>
      </c>
      <c r="C1023" s="8" t="s">
        <v>33</v>
      </c>
      <c r="D1023" s="8">
        <v>8238</v>
      </c>
      <c r="E1023" s="8" t="s">
        <v>55</v>
      </c>
      <c r="F1023" s="8">
        <v>4</v>
      </c>
      <c r="G1023" s="8" t="s">
        <v>37</v>
      </c>
      <c r="H1023" s="9">
        <v>390108</v>
      </c>
      <c r="I1023" s="8"/>
    </row>
    <row r="1024" spans="1:9" x14ac:dyDescent="0.25">
      <c r="A1024" s="8">
        <v>2021</v>
      </c>
      <c r="B1024" s="8" t="s">
        <v>32</v>
      </c>
      <c r="C1024" s="8" t="s">
        <v>33</v>
      </c>
      <c r="D1024" s="8">
        <v>8238</v>
      </c>
      <c r="E1024" s="8" t="s">
        <v>55</v>
      </c>
      <c r="F1024" s="8">
        <v>5</v>
      </c>
      <c r="G1024" s="8" t="s">
        <v>46</v>
      </c>
      <c r="H1024" s="8"/>
      <c r="I1024" s="8" t="s">
        <v>43</v>
      </c>
    </row>
    <row r="1025" spans="1:9" x14ac:dyDescent="0.25">
      <c r="A1025" s="8">
        <v>2021</v>
      </c>
      <c r="B1025" s="8" t="s">
        <v>32</v>
      </c>
      <c r="C1025" s="8" t="s">
        <v>33</v>
      </c>
      <c r="D1025" s="8">
        <v>8238</v>
      </c>
      <c r="E1025" s="8" t="s">
        <v>55</v>
      </c>
      <c r="F1025" s="8">
        <v>6</v>
      </c>
      <c r="G1025" s="8" t="s">
        <v>38</v>
      </c>
      <c r="H1025" s="9">
        <v>25462804</v>
      </c>
      <c r="I1025" s="8"/>
    </row>
    <row r="1026" spans="1:9" x14ac:dyDescent="0.25">
      <c r="A1026" s="8">
        <v>2021</v>
      </c>
      <c r="B1026" s="8" t="s">
        <v>32</v>
      </c>
      <c r="C1026" s="8" t="s">
        <v>33</v>
      </c>
      <c r="D1026" s="8">
        <v>8238</v>
      </c>
      <c r="E1026" s="8" t="s">
        <v>55</v>
      </c>
      <c r="F1026" s="8">
        <v>7</v>
      </c>
      <c r="G1026" s="8" t="s">
        <v>39</v>
      </c>
      <c r="H1026" s="9">
        <v>27464273</v>
      </c>
      <c r="I1026" s="8"/>
    </row>
    <row r="1027" spans="1:9" x14ac:dyDescent="0.25">
      <c r="A1027" s="8">
        <v>2021</v>
      </c>
      <c r="B1027" s="8" t="s">
        <v>32</v>
      </c>
      <c r="C1027" s="8" t="s">
        <v>33</v>
      </c>
      <c r="D1027" s="8">
        <v>8252</v>
      </c>
      <c r="E1027" s="8" t="s">
        <v>56</v>
      </c>
      <c r="F1027" s="8">
        <v>1</v>
      </c>
      <c r="G1027" s="8" t="s">
        <v>35</v>
      </c>
      <c r="H1027" s="8"/>
      <c r="I1027" s="8" t="s">
        <v>43</v>
      </c>
    </row>
    <row r="1028" spans="1:9" x14ac:dyDescent="0.25">
      <c r="A1028" s="8">
        <v>2021</v>
      </c>
      <c r="B1028" s="8" t="s">
        <v>32</v>
      </c>
      <c r="C1028" s="8" t="s">
        <v>33</v>
      </c>
      <c r="D1028" s="8">
        <v>8252</v>
      </c>
      <c r="E1028" s="8" t="s">
        <v>56</v>
      </c>
      <c r="F1028" s="8">
        <v>3</v>
      </c>
      <c r="G1028" s="8" t="s">
        <v>36</v>
      </c>
      <c r="H1028" s="9">
        <v>174441364</v>
      </c>
      <c r="I1028" s="8"/>
    </row>
    <row r="1029" spans="1:9" x14ac:dyDescent="0.25">
      <c r="A1029" s="8">
        <v>2021</v>
      </c>
      <c r="B1029" s="8" t="s">
        <v>32</v>
      </c>
      <c r="C1029" s="8" t="s">
        <v>33</v>
      </c>
      <c r="D1029" s="8">
        <v>8252</v>
      </c>
      <c r="E1029" s="8" t="s">
        <v>56</v>
      </c>
      <c r="F1029" s="8">
        <v>4</v>
      </c>
      <c r="G1029" s="8" t="s">
        <v>37</v>
      </c>
      <c r="H1029" s="9">
        <v>485571</v>
      </c>
      <c r="I1029" s="8"/>
    </row>
    <row r="1030" spans="1:9" x14ac:dyDescent="0.25">
      <c r="A1030" s="8">
        <v>2021</v>
      </c>
      <c r="B1030" s="8" t="s">
        <v>32</v>
      </c>
      <c r="C1030" s="8" t="s">
        <v>33</v>
      </c>
      <c r="D1030" s="8">
        <v>8252</v>
      </c>
      <c r="E1030" s="8" t="s">
        <v>56</v>
      </c>
      <c r="F1030" s="8">
        <v>5</v>
      </c>
      <c r="G1030" s="8" t="s">
        <v>46</v>
      </c>
      <c r="H1030" s="8"/>
      <c r="I1030" s="8" t="s">
        <v>43</v>
      </c>
    </row>
    <row r="1031" spans="1:9" x14ac:dyDescent="0.25">
      <c r="A1031" s="8">
        <v>2021</v>
      </c>
      <c r="B1031" s="8" t="s">
        <v>32</v>
      </c>
      <c r="C1031" s="8" t="s">
        <v>33</v>
      </c>
      <c r="D1031" s="8">
        <v>8252</v>
      </c>
      <c r="E1031" s="8" t="s">
        <v>56</v>
      </c>
      <c r="F1031" s="8">
        <v>6</v>
      </c>
      <c r="G1031" s="8" t="s">
        <v>38</v>
      </c>
      <c r="H1031" s="9">
        <v>70592147</v>
      </c>
      <c r="I1031" s="8"/>
    </row>
    <row r="1032" spans="1:9" x14ac:dyDescent="0.25">
      <c r="A1032" s="8">
        <v>2021</v>
      </c>
      <c r="B1032" s="8" t="s">
        <v>32</v>
      </c>
      <c r="C1032" s="8" t="s">
        <v>33</v>
      </c>
      <c r="D1032" s="8">
        <v>8252</v>
      </c>
      <c r="E1032" s="8" t="s">
        <v>56</v>
      </c>
      <c r="F1032" s="8">
        <v>7</v>
      </c>
      <c r="G1032" s="8" t="s">
        <v>39</v>
      </c>
      <c r="H1032" s="9">
        <v>35067628</v>
      </c>
      <c r="I1032" s="8"/>
    </row>
    <row r="1033" spans="1:9" x14ac:dyDescent="0.25">
      <c r="A1033" s="8">
        <v>2021</v>
      </c>
      <c r="B1033" s="8" t="s">
        <v>32</v>
      </c>
      <c r="C1033" s="8" t="s">
        <v>33</v>
      </c>
      <c r="D1033" s="8">
        <v>8267</v>
      </c>
      <c r="E1033" s="8" t="s">
        <v>59</v>
      </c>
      <c r="F1033" s="8">
        <v>3</v>
      </c>
      <c r="G1033" s="8" t="s">
        <v>36</v>
      </c>
      <c r="H1033" s="9">
        <v>26275700</v>
      </c>
      <c r="I1033" s="8"/>
    </row>
    <row r="1034" spans="1:9" x14ac:dyDescent="0.25">
      <c r="A1034" s="8">
        <v>2021</v>
      </c>
      <c r="B1034" s="8" t="s">
        <v>32</v>
      </c>
      <c r="C1034" s="8" t="s">
        <v>33</v>
      </c>
      <c r="D1034" s="8">
        <v>8260</v>
      </c>
      <c r="E1034" s="8" t="s">
        <v>57</v>
      </c>
      <c r="F1034" s="8">
        <v>1</v>
      </c>
      <c r="G1034" s="8" t="s">
        <v>35</v>
      </c>
      <c r="H1034" s="9">
        <v>173063</v>
      </c>
      <c r="I1034" s="8"/>
    </row>
    <row r="1035" spans="1:9" x14ac:dyDescent="0.25">
      <c r="A1035" s="8">
        <v>2021</v>
      </c>
      <c r="B1035" s="8" t="s">
        <v>32</v>
      </c>
      <c r="C1035" s="8" t="s">
        <v>33</v>
      </c>
      <c r="D1035" s="8">
        <v>8260</v>
      </c>
      <c r="E1035" s="8" t="s">
        <v>57</v>
      </c>
      <c r="F1035" s="8">
        <v>3</v>
      </c>
      <c r="G1035" s="8" t="s">
        <v>36</v>
      </c>
      <c r="H1035" s="9">
        <v>161084699</v>
      </c>
      <c r="I1035" s="8"/>
    </row>
    <row r="1036" spans="1:9" x14ac:dyDescent="0.25">
      <c r="A1036" s="8">
        <v>2021</v>
      </c>
      <c r="B1036" s="8" t="s">
        <v>32</v>
      </c>
      <c r="C1036" s="8" t="s">
        <v>33</v>
      </c>
      <c r="D1036" s="8">
        <v>8260</v>
      </c>
      <c r="E1036" s="8" t="s">
        <v>57</v>
      </c>
      <c r="F1036" s="8">
        <v>4</v>
      </c>
      <c r="G1036" s="8" t="s">
        <v>37</v>
      </c>
      <c r="H1036" s="9">
        <v>263209</v>
      </c>
      <c r="I1036" s="8"/>
    </row>
    <row r="1037" spans="1:9" x14ac:dyDescent="0.25">
      <c r="A1037" s="8">
        <v>2021</v>
      </c>
      <c r="B1037" s="8" t="s">
        <v>32</v>
      </c>
      <c r="C1037" s="8" t="s">
        <v>33</v>
      </c>
      <c r="D1037" s="8">
        <v>8260</v>
      </c>
      <c r="E1037" s="8" t="s">
        <v>57</v>
      </c>
      <c r="F1037" s="8">
        <v>6</v>
      </c>
      <c r="G1037" s="8" t="s">
        <v>38</v>
      </c>
      <c r="H1037" s="9">
        <v>50336439</v>
      </c>
      <c r="I1037" s="8"/>
    </row>
    <row r="1038" spans="1:9" x14ac:dyDescent="0.25">
      <c r="A1038" s="8">
        <v>2021</v>
      </c>
      <c r="B1038" s="8" t="s">
        <v>32</v>
      </c>
      <c r="C1038" s="8" t="s">
        <v>33</v>
      </c>
      <c r="D1038" s="8">
        <v>8260</v>
      </c>
      <c r="E1038" s="8" t="s">
        <v>57</v>
      </c>
      <c r="F1038" s="8">
        <v>7</v>
      </c>
      <c r="G1038" s="8" t="s">
        <v>39</v>
      </c>
      <c r="H1038" s="9">
        <v>28314277</v>
      </c>
      <c r="I1038" s="8"/>
    </row>
    <row r="1039" spans="1:9" x14ac:dyDescent="0.25">
      <c r="A1039" s="8">
        <v>2021</v>
      </c>
      <c r="B1039" s="8" t="s">
        <v>32</v>
      </c>
      <c r="C1039" s="8" t="s">
        <v>33</v>
      </c>
      <c r="D1039" s="8">
        <v>8266</v>
      </c>
      <c r="E1039" s="8" t="s">
        <v>58</v>
      </c>
      <c r="F1039" s="8">
        <v>1</v>
      </c>
      <c r="G1039" s="8" t="s">
        <v>35</v>
      </c>
      <c r="H1039" s="9">
        <v>17777</v>
      </c>
      <c r="I1039" s="8"/>
    </row>
    <row r="1040" spans="1:9" x14ac:dyDescent="0.25">
      <c r="A1040" s="8">
        <v>2021</v>
      </c>
      <c r="B1040" s="8" t="s">
        <v>32</v>
      </c>
      <c r="C1040" s="8" t="s">
        <v>33</v>
      </c>
      <c r="D1040" s="8">
        <v>8266</v>
      </c>
      <c r="E1040" s="8" t="s">
        <v>58</v>
      </c>
      <c r="F1040" s="8">
        <v>3</v>
      </c>
      <c r="G1040" s="8" t="s">
        <v>36</v>
      </c>
      <c r="H1040" s="9">
        <v>59052273</v>
      </c>
      <c r="I1040" s="8" t="s">
        <v>41</v>
      </c>
    </row>
    <row r="1041" spans="1:9" x14ac:dyDescent="0.25">
      <c r="A1041" s="8">
        <v>2021</v>
      </c>
      <c r="B1041" s="8" t="s">
        <v>32</v>
      </c>
      <c r="C1041" s="8" t="s">
        <v>33</v>
      </c>
      <c r="D1041" s="8">
        <v>8266</v>
      </c>
      <c r="E1041" s="8" t="s">
        <v>58</v>
      </c>
      <c r="F1041" s="8">
        <v>4</v>
      </c>
      <c r="G1041" s="8" t="s">
        <v>37</v>
      </c>
      <c r="H1041" s="9">
        <v>585037</v>
      </c>
      <c r="I1041" s="8"/>
    </row>
    <row r="1042" spans="1:9" x14ac:dyDescent="0.25">
      <c r="A1042" s="8">
        <v>2021</v>
      </c>
      <c r="B1042" s="8" t="s">
        <v>32</v>
      </c>
      <c r="C1042" s="8" t="s">
        <v>33</v>
      </c>
      <c r="D1042" s="8">
        <v>8266</v>
      </c>
      <c r="E1042" s="8" t="s">
        <v>58</v>
      </c>
      <c r="F1042" s="8">
        <v>6</v>
      </c>
      <c r="G1042" s="8" t="s">
        <v>38</v>
      </c>
      <c r="H1042" s="9">
        <v>194615539</v>
      </c>
      <c r="I1042" s="8"/>
    </row>
    <row r="1043" spans="1:9" x14ac:dyDescent="0.25">
      <c r="A1043" s="8">
        <v>2021</v>
      </c>
      <c r="B1043" s="8" t="s">
        <v>32</v>
      </c>
      <c r="C1043" s="8" t="s">
        <v>33</v>
      </c>
      <c r="D1043" s="8">
        <v>8266</v>
      </c>
      <c r="E1043" s="8" t="s">
        <v>58</v>
      </c>
      <c r="F1043" s="8">
        <v>7</v>
      </c>
      <c r="G1043" s="8" t="s">
        <v>39</v>
      </c>
      <c r="H1043" s="9">
        <v>68004584</v>
      </c>
      <c r="I1043" s="8"/>
    </row>
    <row r="1044" spans="1:9" x14ac:dyDescent="0.25">
      <c r="A1044" s="8">
        <v>2021</v>
      </c>
      <c r="B1044" s="8" t="s">
        <v>32</v>
      </c>
      <c r="C1044" s="8" t="s">
        <v>33</v>
      </c>
      <c r="D1044" s="8">
        <v>8267</v>
      </c>
      <c r="E1044" s="8" t="s">
        <v>59</v>
      </c>
      <c r="F1044" s="8">
        <v>1</v>
      </c>
      <c r="G1044" s="8" t="s">
        <v>35</v>
      </c>
      <c r="H1044" s="9">
        <v>585126</v>
      </c>
      <c r="I1044" s="8"/>
    </row>
    <row r="1045" spans="1:9" x14ac:dyDescent="0.25">
      <c r="A1045" s="8">
        <v>2021</v>
      </c>
      <c r="B1045" s="8" t="s">
        <v>32</v>
      </c>
      <c r="C1045" s="8" t="s">
        <v>33</v>
      </c>
      <c r="D1045" s="8">
        <v>8267</v>
      </c>
      <c r="E1045" s="8" t="s">
        <v>59</v>
      </c>
      <c r="F1045" s="8">
        <v>4</v>
      </c>
      <c r="G1045" s="8" t="s">
        <v>37</v>
      </c>
      <c r="H1045" s="9">
        <v>171374</v>
      </c>
      <c r="I1045" s="8"/>
    </row>
    <row r="1046" spans="1:9" x14ac:dyDescent="0.25">
      <c r="A1046" s="8">
        <v>2021</v>
      </c>
      <c r="B1046" s="8" t="s">
        <v>32</v>
      </c>
      <c r="C1046" s="8" t="s">
        <v>33</v>
      </c>
      <c r="D1046" s="8">
        <v>8267</v>
      </c>
      <c r="E1046" s="8" t="s">
        <v>59</v>
      </c>
      <c r="F1046" s="8">
        <v>6</v>
      </c>
      <c r="G1046" s="8" t="s">
        <v>38</v>
      </c>
      <c r="H1046" s="9">
        <v>10406653</v>
      </c>
      <c r="I1046" s="8"/>
    </row>
    <row r="1047" spans="1:9" x14ac:dyDescent="0.25">
      <c r="A1047" s="8">
        <v>2021</v>
      </c>
      <c r="B1047" s="8" t="s">
        <v>32</v>
      </c>
      <c r="C1047" s="8" t="s">
        <v>33</v>
      </c>
      <c r="D1047" s="8">
        <v>8267</v>
      </c>
      <c r="E1047" s="8" t="s">
        <v>59</v>
      </c>
      <c r="F1047" s="8">
        <v>7</v>
      </c>
      <c r="G1047" s="8" t="s">
        <v>39</v>
      </c>
      <c r="H1047" s="9">
        <v>11114551</v>
      </c>
      <c r="I1047" s="8"/>
    </row>
    <row r="1048" spans="1:9" x14ac:dyDescent="0.25">
      <c r="A1048" s="8">
        <v>2021</v>
      </c>
      <c r="B1048" s="8" t="s">
        <v>32</v>
      </c>
      <c r="C1048" s="8" t="s">
        <v>33</v>
      </c>
      <c r="D1048" s="8">
        <v>8279</v>
      </c>
      <c r="E1048" s="8" t="s">
        <v>60</v>
      </c>
      <c r="F1048" s="8">
        <v>1</v>
      </c>
      <c r="G1048" s="8" t="s">
        <v>35</v>
      </c>
      <c r="H1048" s="9">
        <v>1473802</v>
      </c>
      <c r="I1048" s="8"/>
    </row>
    <row r="1049" spans="1:9" x14ac:dyDescent="0.25">
      <c r="A1049" s="8">
        <v>2021</v>
      </c>
      <c r="B1049" s="8" t="s">
        <v>32</v>
      </c>
      <c r="C1049" s="8" t="s">
        <v>33</v>
      </c>
      <c r="D1049" s="8">
        <v>8279</v>
      </c>
      <c r="E1049" s="8" t="s">
        <v>60</v>
      </c>
      <c r="F1049" s="8">
        <v>3</v>
      </c>
      <c r="G1049" s="8" t="s">
        <v>36</v>
      </c>
      <c r="H1049" s="9">
        <v>124201471</v>
      </c>
      <c r="I1049" s="8" t="s">
        <v>41</v>
      </c>
    </row>
    <row r="1050" spans="1:9" x14ac:dyDescent="0.25">
      <c r="A1050" s="8">
        <v>2021</v>
      </c>
      <c r="B1050" s="8" t="s">
        <v>32</v>
      </c>
      <c r="C1050" s="8" t="s">
        <v>33</v>
      </c>
      <c r="D1050" s="8">
        <v>8279</v>
      </c>
      <c r="E1050" s="8" t="s">
        <v>60</v>
      </c>
      <c r="F1050" s="8">
        <v>4</v>
      </c>
      <c r="G1050" s="8" t="s">
        <v>37</v>
      </c>
      <c r="H1050" s="9">
        <v>2820702</v>
      </c>
      <c r="I1050" s="8"/>
    </row>
    <row r="1051" spans="1:9" x14ac:dyDescent="0.25">
      <c r="A1051" s="8">
        <v>2021</v>
      </c>
      <c r="B1051" s="8" t="s">
        <v>32</v>
      </c>
      <c r="C1051" s="8" t="s">
        <v>33</v>
      </c>
      <c r="D1051" s="8">
        <v>8279</v>
      </c>
      <c r="E1051" s="8" t="s">
        <v>60</v>
      </c>
      <c r="F1051" s="8">
        <v>5</v>
      </c>
      <c r="G1051" s="8" t="s">
        <v>46</v>
      </c>
      <c r="H1051" s="9">
        <v>12517618</v>
      </c>
      <c r="I1051" s="8"/>
    </row>
    <row r="1052" spans="1:9" x14ac:dyDescent="0.25">
      <c r="A1052" s="8">
        <v>2021</v>
      </c>
      <c r="B1052" s="8" t="s">
        <v>32</v>
      </c>
      <c r="C1052" s="8" t="s">
        <v>33</v>
      </c>
      <c r="D1052" s="8">
        <v>8279</v>
      </c>
      <c r="E1052" s="8" t="s">
        <v>60</v>
      </c>
      <c r="F1052" s="8">
        <v>6</v>
      </c>
      <c r="G1052" s="8" t="s">
        <v>38</v>
      </c>
      <c r="H1052" s="9">
        <v>262145142</v>
      </c>
      <c r="I1052" s="8"/>
    </row>
    <row r="1053" spans="1:9" x14ac:dyDescent="0.25">
      <c r="A1053" s="8">
        <v>2021</v>
      </c>
      <c r="B1053" s="8" t="s">
        <v>32</v>
      </c>
      <c r="C1053" s="8" t="s">
        <v>33</v>
      </c>
      <c r="D1053" s="8">
        <v>8279</v>
      </c>
      <c r="E1053" s="8" t="s">
        <v>60</v>
      </c>
      <c r="F1053" s="8">
        <v>7</v>
      </c>
      <c r="G1053" s="8" t="s">
        <v>39</v>
      </c>
      <c r="H1053" s="9">
        <v>231297143</v>
      </c>
      <c r="I1053" s="8"/>
    </row>
    <row r="1054" spans="1:9" x14ac:dyDescent="0.25">
      <c r="A1054" s="8">
        <v>2021</v>
      </c>
      <c r="B1054" s="8" t="s">
        <v>32</v>
      </c>
      <c r="C1054" s="8" t="s">
        <v>33</v>
      </c>
      <c r="D1054" s="8">
        <v>8290</v>
      </c>
      <c r="E1054" s="8" t="s">
        <v>61</v>
      </c>
      <c r="F1054" s="8">
        <v>1</v>
      </c>
      <c r="G1054" s="8" t="s">
        <v>35</v>
      </c>
      <c r="H1054" s="9">
        <v>54920</v>
      </c>
      <c r="I1054" s="8"/>
    </row>
    <row r="1055" spans="1:9" x14ac:dyDescent="0.25">
      <c r="A1055" s="8">
        <v>2021</v>
      </c>
      <c r="B1055" s="8" t="s">
        <v>32</v>
      </c>
      <c r="C1055" s="8" t="s">
        <v>33</v>
      </c>
      <c r="D1055" s="8">
        <v>8290</v>
      </c>
      <c r="E1055" s="8" t="s">
        <v>61</v>
      </c>
      <c r="F1055" s="8">
        <v>3</v>
      </c>
      <c r="G1055" s="8" t="s">
        <v>36</v>
      </c>
      <c r="H1055" s="8"/>
      <c r="I1055" s="8" t="s">
        <v>43</v>
      </c>
    </row>
    <row r="1056" spans="1:9" x14ac:dyDescent="0.25">
      <c r="A1056" s="8">
        <v>2021</v>
      </c>
      <c r="B1056" s="8" t="s">
        <v>32</v>
      </c>
      <c r="C1056" s="8" t="s">
        <v>33</v>
      </c>
      <c r="D1056" s="8">
        <v>8290</v>
      </c>
      <c r="E1056" s="8" t="s">
        <v>61</v>
      </c>
      <c r="F1056" s="8">
        <v>4</v>
      </c>
      <c r="G1056" s="8" t="s">
        <v>37</v>
      </c>
      <c r="H1056" s="9">
        <v>48622</v>
      </c>
      <c r="I1056" s="8"/>
    </row>
    <row r="1057" spans="1:9" x14ac:dyDescent="0.25">
      <c r="A1057" s="8">
        <v>2021</v>
      </c>
      <c r="B1057" s="8" t="s">
        <v>32</v>
      </c>
      <c r="C1057" s="8" t="s">
        <v>33</v>
      </c>
      <c r="D1057" s="8">
        <v>8290</v>
      </c>
      <c r="E1057" s="8" t="s">
        <v>61</v>
      </c>
      <c r="F1057" s="8">
        <v>6</v>
      </c>
      <c r="G1057" s="8" t="s">
        <v>38</v>
      </c>
      <c r="H1057" s="9">
        <v>1197210</v>
      </c>
      <c r="I1057" s="8"/>
    </row>
    <row r="1058" spans="1:9" x14ac:dyDescent="0.25">
      <c r="A1058" s="8">
        <v>2021</v>
      </c>
      <c r="B1058" s="8" t="s">
        <v>32</v>
      </c>
      <c r="C1058" s="8" t="s">
        <v>33</v>
      </c>
      <c r="D1058" s="8">
        <v>8290</v>
      </c>
      <c r="E1058" s="8" t="s">
        <v>61</v>
      </c>
      <c r="F1058" s="8">
        <v>7</v>
      </c>
      <c r="G1058" s="8" t="s">
        <v>39</v>
      </c>
      <c r="H1058" s="9">
        <v>2872462</v>
      </c>
      <c r="I1058" s="8"/>
    </row>
    <row r="1059" spans="1:9" x14ac:dyDescent="0.25">
      <c r="A1059" s="8">
        <v>2021</v>
      </c>
      <c r="B1059" s="8" t="s">
        <v>32</v>
      </c>
      <c r="C1059" s="8" t="s">
        <v>33</v>
      </c>
      <c r="D1059" s="8">
        <v>8291</v>
      </c>
      <c r="E1059" s="8" t="s">
        <v>62</v>
      </c>
      <c r="F1059" s="8">
        <v>1</v>
      </c>
      <c r="G1059" s="8" t="s">
        <v>35</v>
      </c>
      <c r="H1059" s="8"/>
      <c r="I1059" s="8" t="s">
        <v>43</v>
      </c>
    </row>
    <row r="1060" spans="1:9" x14ac:dyDescent="0.25">
      <c r="A1060" s="8">
        <v>2021</v>
      </c>
      <c r="B1060" s="8" t="s">
        <v>32</v>
      </c>
      <c r="C1060" s="8" t="s">
        <v>33</v>
      </c>
      <c r="D1060" s="8">
        <v>8291</v>
      </c>
      <c r="E1060" s="8" t="s">
        <v>62</v>
      </c>
      <c r="F1060" s="8">
        <v>3</v>
      </c>
      <c r="G1060" s="8" t="s">
        <v>36</v>
      </c>
      <c r="H1060" s="9">
        <v>13473427</v>
      </c>
      <c r="I1060" s="8"/>
    </row>
    <row r="1061" spans="1:9" x14ac:dyDescent="0.25">
      <c r="A1061" s="8">
        <v>2021</v>
      </c>
      <c r="B1061" s="8" t="s">
        <v>32</v>
      </c>
      <c r="C1061" s="8" t="s">
        <v>33</v>
      </c>
      <c r="D1061" s="8">
        <v>8291</v>
      </c>
      <c r="E1061" s="8" t="s">
        <v>62</v>
      </c>
      <c r="F1061" s="8">
        <v>4</v>
      </c>
      <c r="G1061" s="8" t="s">
        <v>37</v>
      </c>
      <c r="H1061" s="9">
        <v>232477</v>
      </c>
      <c r="I1061" s="8"/>
    </row>
    <row r="1062" spans="1:9" x14ac:dyDescent="0.25">
      <c r="A1062" s="8">
        <v>2021</v>
      </c>
      <c r="B1062" s="8" t="s">
        <v>32</v>
      </c>
      <c r="C1062" s="8" t="s">
        <v>33</v>
      </c>
      <c r="D1062" s="8">
        <v>8291</v>
      </c>
      <c r="E1062" s="8" t="s">
        <v>62</v>
      </c>
      <c r="F1062" s="8">
        <v>5</v>
      </c>
      <c r="G1062" s="8" t="s">
        <v>46</v>
      </c>
      <c r="H1062" s="8"/>
      <c r="I1062" s="8" t="s">
        <v>43</v>
      </c>
    </row>
    <row r="1063" spans="1:9" x14ac:dyDescent="0.25">
      <c r="A1063" s="8">
        <v>2021</v>
      </c>
      <c r="B1063" s="8" t="s">
        <v>32</v>
      </c>
      <c r="C1063" s="8" t="s">
        <v>33</v>
      </c>
      <c r="D1063" s="8">
        <v>8291</v>
      </c>
      <c r="E1063" s="8" t="s">
        <v>62</v>
      </c>
      <c r="F1063" s="8">
        <v>6</v>
      </c>
      <c r="G1063" s="8" t="s">
        <v>38</v>
      </c>
      <c r="H1063" s="9">
        <v>8225853</v>
      </c>
      <c r="I1063" s="8"/>
    </row>
    <row r="1064" spans="1:9" x14ac:dyDescent="0.25">
      <c r="A1064" s="8">
        <v>2021</v>
      </c>
      <c r="B1064" s="8" t="s">
        <v>32</v>
      </c>
      <c r="C1064" s="8" t="s">
        <v>33</v>
      </c>
      <c r="D1064" s="8">
        <v>8291</v>
      </c>
      <c r="E1064" s="8" t="s">
        <v>62</v>
      </c>
      <c r="F1064" s="8">
        <v>7</v>
      </c>
      <c r="G1064" s="8" t="s">
        <v>39</v>
      </c>
      <c r="H1064" s="9">
        <v>10392490</v>
      </c>
      <c r="I1064" s="8"/>
    </row>
    <row r="1065" spans="1:9" x14ac:dyDescent="0.25">
      <c r="A1065" s="8">
        <v>2021</v>
      </c>
      <c r="B1065" s="8" t="s">
        <v>32</v>
      </c>
      <c r="C1065" s="8" t="s">
        <v>33</v>
      </c>
      <c r="D1065" s="8">
        <v>8300</v>
      </c>
      <c r="E1065" s="8" t="s">
        <v>63</v>
      </c>
      <c r="F1065" s="8">
        <v>1</v>
      </c>
      <c r="G1065" s="8" t="s">
        <v>35</v>
      </c>
      <c r="H1065" s="9">
        <v>21062</v>
      </c>
      <c r="I1065" s="8"/>
    </row>
    <row r="1066" spans="1:9" x14ac:dyDescent="0.25">
      <c r="A1066" s="8">
        <v>2021</v>
      </c>
      <c r="B1066" s="8" t="s">
        <v>32</v>
      </c>
      <c r="C1066" s="8" t="s">
        <v>33</v>
      </c>
      <c r="D1066" s="8">
        <v>8300</v>
      </c>
      <c r="E1066" s="8" t="s">
        <v>63</v>
      </c>
      <c r="F1066" s="8">
        <v>3</v>
      </c>
      <c r="G1066" s="8" t="s">
        <v>36</v>
      </c>
      <c r="H1066" s="9">
        <v>27442383</v>
      </c>
      <c r="I1066" s="8"/>
    </row>
    <row r="1067" spans="1:9" x14ac:dyDescent="0.25">
      <c r="A1067" s="8">
        <v>2021</v>
      </c>
      <c r="B1067" s="8" t="s">
        <v>32</v>
      </c>
      <c r="C1067" s="8" t="s">
        <v>33</v>
      </c>
      <c r="D1067" s="8">
        <v>8300</v>
      </c>
      <c r="E1067" s="8" t="s">
        <v>63</v>
      </c>
      <c r="F1067" s="8">
        <v>4</v>
      </c>
      <c r="G1067" s="8" t="s">
        <v>37</v>
      </c>
      <c r="H1067" s="9">
        <v>324314</v>
      </c>
      <c r="I1067" s="8"/>
    </row>
    <row r="1068" spans="1:9" x14ac:dyDescent="0.25">
      <c r="A1068" s="8">
        <v>2021</v>
      </c>
      <c r="B1068" s="8" t="s">
        <v>32</v>
      </c>
      <c r="C1068" s="8" t="s">
        <v>33</v>
      </c>
      <c r="D1068" s="8">
        <v>8300</v>
      </c>
      <c r="E1068" s="8" t="s">
        <v>63</v>
      </c>
      <c r="F1068" s="8">
        <v>6</v>
      </c>
      <c r="G1068" s="8" t="s">
        <v>38</v>
      </c>
      <c r="H1068" s="9">
        <v>10370778</v>
      </c>
      <c r="I1068" s="8"/>
    </row>
    <row r="1069" spans="1:9" x14ac:dyDescent="0.25">
      <c r="A1069" s="8">
        <v>2021</v>
      </c>
      <c r="B1069" s="8" t="s">
        <v>32</v>
      </c>
      <c r="C1069" s="8" t="s">
        <v>33</v>
      </c>
      <c r="D1069" s="8">
        <v>8300</v>
      </c>
      <c r="E1069" s="8" t="s">
        <v>63</v>
      </c>
      <c r="F1069" s="8">
        <v>7</v>
      </c>
      <c r="G1069" s="8" t="s">
        <v>39</v>
      </c>
      <c r="H1069" s="9">
        <v>10040552</v>
      </c>
      <c r="I1069" s="8"/>
    </row>
    <row r="1070" spans="1:9" x14ac:dyDescent="0.25">
      <c r="A1070" s="8">
        <v>2021</v>
      </c>
      <c r="B1070" s="8" t="s">
        <v>32</v>
      </c>
      <c r="C1070" s="8" t="s">
        <v>33</v>
      </c>
      <c r="D1070" s="8">
        <v>8904</v>
      </c>
      <c r="E1070" s="8" t="s">
        <v>64</v>
      </c>
      <c r="F1070" s="8">
        <v>3</v>
      </c>
      <c r="G1070" s="8" t="s">
        <v>36</v>
      </c>
      <c r="H1070" s="9">
        <v>23255</v>
      </c>
      <c r="I1070" s="8"/>
    </row>
    <row r="1071" spans="1:9" x14ac:dyDescent="0.25">
      <c r="A1071" s="8">
        <v>2021</v>
      </c>
      <c r="B1071" s="8" t="s">
        <v>32</v>
      </c>
      <c r="C1071" s="8" t="s">
        <v>33</v>
      </c>
      <c r="D1071" s="8">
        <v>8904</v>
      </c>
      <c r="E1071" s="8" t="s">
        <v>64</v>
      </c>
      <c r="F1071" s="8">
        <v>4</v>
      </c>
      <c r="G1071" s="8" t="s">
        <v>37</v>
      </c>
      <c r="H1071" s="9">
        <v>129447</v>
      </c>
      <c r="I1071" s="8"/>
    </row>
    <row r="1072" spans="1:9" x14ac:dyDescent="0.25">
      <c r="A1072" s="8">
        <v>2021</v>
      </c>
      <c r="B1072" s="8" t="s">
        <v>32</v>
      </c>
      <c r="C1072" s="8" t="s">
        <v>33</v>
      </c>
      <c r="D1072" s="8">
        <v>8904</v>
      </c>
      <c r="E1072" s="8" t="s">
        <v>64</v>
      </c>
      <c r="F1072" s="8">
        <v>6</v>
      </c>
      <c r="G1072" s="8" t="s">
        <v>38</v>
      </c>
      <c r="H1072" s="9">
        <v>5898553</v>
      </c>
      <c r="I1072" s="8"/>
    </row>
    <row r="1073" spans="1:9" x14ac:dyDescent="0.25">
      <c r="A1073" s="8">
        <v>2021</v>
      </c>
      <c r="B1073" s="8" t="s">
        <v>32</v>
      </c>
      <c r="C1073" s="8" t="s">
        <v>33</v>
      </c>
      <c r="D1073" s="8">
        <v>8904</v>
      </c>
      <c r="E1073" s="8" t="s">
        <v>64</v>
      </c>
      <c r="F1073" s="8">
        <v>7</v>
      </c>
      <c r="G1073" s="8" t="s">
        <v>39</v>
      </c>
      <c r="H1073" s="9">
        <v>12105573</v>
      </c>
      <c r="I1073" s="8"/>
    </row>
    <row r="1074" spans="1:9" x14ac:dyDescent="0.25">
      <c r="A1074" s="8">
        <v>2022</v>
      </c>
      <c r="B1074" s="8" t="s">
        <v>32</v>
      </c>
      <c r="C1074" s="8" t="s">
        <v>33</v>
      </c>
      <c r="D1074" s="8">
        <v>8051</v>
      </c>
      <c r="E1074" s="8" t="s">
        <v>34</v>
      </c>
      <c r="F1074" s="8">
        <v>1</v>
      </c>
      <c r="G1074" s="8" t="s">
        <v>35</v>
      </c>
      <c r="H1074" s="9">
        <v>259019</v>
      </c>
      <c r="I1074" s="8"/>
    </row>
    <row r="1075" spans="1:9" x14ac:dyDescent="0.25">
      <c r="A1075" s="8">
        <v>2022</v>
      </c>
      <c r="B1075" s="8" t="s">
        <v>32</v>
      </c>
      <c r="C1075" s="8" t="s">
        <v>33</v>
      </c>
      <c r="D1075" s="8">
        <v>8051</v>
      </c>
      <c r="E1075" s="8" t="s">
        <v>34</v>
      </c>
      <c r="F1075" s="8">
        <v>3</v>
      </c>
      <c r="G1075" s="8" t="s">
        <v>36</v>
      </c>
      <c r="H1075" s="9">
        <v>90888391</v>
      </c>
      <c r="I1075" s="8"/>
    </row>
    <row r="1076" spans="1:9" x14ac:dyDescent="0.25">
      <c r="A1076" s="8">
        <v>2022</v>
      </c>
      <c r="B1076" s="8" t="s">
        <v>32</v>
      </c>
      <c r="C1076" s="8" t="s">
        <v>33</v>
      </c>
      <c r="D1076" s="8">
        <v>8051</v>
      </c>
      <c r="E1076" s="8" t="s">
        <v>34</v>
      </c>
      <c r="F1076" s="8">
        <v>4</v>
      </c>
      <c r="G1076" s="8" t="s">
        <v>37</v>
      </c>
      <c r="H1076" s="9">
        <v>617669</v>
      </c>
      <c r="I1076" s="8"/>
    </row>
    <row r="1077" spans="1:9" x14ac:dyDescent="0.25">
      <c r="A1077" s="8">
        <v>2022</v>
      </c>
      <c r="B1077" s="8" t="s">
        <v>32</v>
      </c>
      <c r="C1077" s="8" t="s">
        <v>33</v>
      </c>
      <c r="D1077" s="8">
        <v>8051</v>
      </c>
      <c r="E1077" s="8" t="s">
        <v>34</v>
      </c>
      <c r="F1077" s="8">
        <v>6</v>
      </c>
      <c r="G1077" s="8" t="s">
        <v>38</v>
      </c>
      <c r="H1077" s="9">
        <v>27262033</v>
      </c>
      <c r="I1077" s="8"/>
    </row>
    <row r="1078" spans="1:9" x14ac:dyDescent="0.25">
      <c r="A1078" s="8">
        <v>2022</v>
      </c>
      <c r="B1078" s="8" t="s">
        <v>32</v>
      </c>
      <c r="C1078" s="8" t="s">
        <v>33</v>
      </c>
      <c r="D1078" s="8">
        <v>8051</v>
      </c>
      <c r="E1078" s="8" t="s">
        <v>34</v>
      </c>
      <c r="F1078" s="8">
        <v>7</v>
      </c>
      <c r="G1078" s="8" t="s">
        <v>39</v>
      </c>
      <c r="H1078" s="9">
        <v>28817007</v>
      </c>
      <c r="I1078" s="8"/>
    </row>
    <row r="1079" spans="1:9" x14ac:dyDescent="0.25">
      <c r="A1079" s="8">
        <v>2022</v>
      </c>
      <c r="B1079" s="8" t="s">
        <v>32</v>
      </c>
      <c r="C1079" s="8" t="s">
        <v>33</v>
      </c>
      <c r="D1079" s="8">
        <v>8054</v>
      </c>
      <c r="E1079" s="8" t="s">
        <v>40</v>
      </c>
      <c r="F1079" s="8">
        <v>1</v>
      </c>
      <c r="G1079" s="8" t="s">
        <v>35</v>
      </c>
      <c r="H1079" s="8"/>
      <c r="I1079" s="8" t="s">
        <v>43</v>
      </c>
    </row>
    <row r="1080" spans="1:9" x14ac:dyDescent="0.25">
      <c r="A1080" s="8">
        <v>2022</v>
      </c>
      <c r="B1080" s="8" t="s">
        <v>32</v>
      </c>
      <c r="C1080" s="8" t="s">
        <v>33</v>
      </c>
      <c r="D1080" s="8">
        <v>8054</v>
      </c>
      <c r="E1080" s="8" t="s">
        <v>40</v>
      </c>
      <c r="F1080" s="8">
        <v>3</v>
      </c>
      <c r="G1080" s="8" t="s">
        <v>36</v>
      </c>
      <c r="H1080" s="9">
        <v>1130218004</v>
      </c>
      <c r="I1080" s="8" t="s">
        <v>41</v>
      </c>
    </row>
    <row r="1081" spans="1:9" x14ac:dyDescent="0.25">
      <c r="A1081" s="8">
        <v>2022</v>
      </c>
      <c r="B1081" s="8" t="s">
        <v>32</v>
      </c>
      <c r="C1081" s="8" t="s">
        <v>33</v>
      </c>
      <c r="D1081" s="8">
        <v>8054</v>
      </c>
      <c r="E1081" s="8" t="s">
        <v>40</v>
      </c>
      <c r="F1081" s="8">
        <v>4</v>
      </c>
      <c r="G1081" s="8" t="s">
        <v>37</v>
      </c>
      <c r="H1081" s="9">
        <v>411882</v>
      </c>
      <c r="I1081" s="8"/>
    </row>
    <row r="1082" spans="1:9" x14ac:dyDescent="0.25">
      <c r="A1082" s="8">
        <v>2022</v>
      </c>
      <c r="B1082" s="8" t="s">
        <v>32</v>
      </c>
      <c r="C1082" s="8" t="s">
        <v>33</v>
      </c>
      <c r="D1082" s="8">
        <v>8054</v>
      </c>
      <c r="E1082" s="8" t="s">
        <v>40</v>
      </c>
      <c r="F1082" s="8">
        <v>6</v>
      </c>
      <c r="G1082" s="8" t="s">
        <v>38</v>
      </c>
      <c r="H1082" s="9">
        <v>37646293</v>
      </c>
      <c r="I1082" s="8"/>
    </row>
    <row r="1083" spans="1:9" x14ac:dyDescent="0.25">
      <c r="A1083" s="8">
        <v>2022</v>
      </c>
      <c r="B1083" s="8" t="s">
        <v>32</v>
      </c>
      <c r="C1083" s="8" t="s">
        <v>33</v>
      </c>
      <c r="D1083" s="8">
        <v>8054</v>
      </c>
      <c r="E1083" s="8" t="s">
        <v>40</v>
      </c>
      <c r="F1083" s="8">
        <v>7</v>
      </c>
      <c r="G1083" s="8" t="s">
        <v>39</v>
      </c>
      <c r="H1083" s="9">
        <v>15135142</v>
      </c>
      <c r="I1083" s="8"/>
    </row>
    <row r="1084" spans="1:9" x14ac:dyDescent="0.25">
      <c r="A1084" s="8">
        <v>2022</v>
      </c>
      <c r="B1084" s="8" t="s">
        <v>32</v>
      </c>
      <c r="C1084" s="8" t="s">
        <v>33</v>
      </c>
      <c r="D1084" s="8">
        <v>8087</v>
      </c>
      <c r="E1084" s="8" t="s">
        <v>42</v>
      </c>
      <c r="F1084" s="8">
        <v>1</v>
      </c>
      <c r="G1084" s="8" t="s">
        <v>35</v>
      </c>
      <c r="H1084" s="9">
        <v>13330</v>
      </c>
      <c r="I1084" s="8"/>
    </row>
    <row r="1085" spans="1:9" x14ac:dyDescent="0.25">
      <c r="A1085" s="8">
        <v>2022</v>
      </c>
      <c r="B1085" s="8" t="s">
        <v>32</v>
      </c>
      <c r="C1085" s="8" t="s">
        <v>33</v>
      </c>
      <c r="D1085" s="8">
        <v>8087</v>
      </c>
      <c r="E1085" s="8" t="s">
        <v>42</v>
      </c>
      <c r="F1085" s="8">
        <v>4</v>
      </c>
      <c r="G1085" s="8" t="s">
        <v>37</v>
      </c>
      <c r="H1085" s="9">
        <v>75358</v>
      </c>
      <c r="I1085" s="8"/>
    </row>
    <row r="1086" spans="1:9" x14ac:dyDescent="0.25">
      <c r="A1086" s="8">
        <v>2022</v>
      </c>
      <c r="B1086" s="8" t="s">
        <v>32</v>
      </c>
      <c r="C1086" s="8" t="s">
        <v>33</v>
      </c>
      <c r="D1086" s="8">
        <v>8087</v>
      </c>
      <c r="E1086" s="8" t="s">
        <v>42</v>
      </c>
      <c r="F1086" s="8">
        <v>6</v>
      </c>
      <c r="G1086" s="8" t="s">
        <v>38</v>
      </c>
      <c r="H1086" s="9">
        <v>48579</v>
      </c>
      <c r="I1086" s="8"/>
    </row>
    <row r="1087" spans="1:9" x14ac:dyDescent="0.25">
      <c r="A1087" s="8">
        <v>2022</v>
      </c>
      <c r="B1087" s="8" t="s">
        <v>32</v>
      </c>
      <c r="C1087" s="8" t="s">
        <v>33</v>
      </c>
      <c r="D1087" s="8">
        <v>8087</v>
      </c>
      <c r="E1087" s="8" t="s">
        <v>42</v>
      </c>
      <c r="F1087" s="8">
        <v>7</v>
      </c>
      <c r="G1087" s="8" t="s">
        <v>39</v>
      </c>
      <c r="H1087" s="9">
        <v>395501</v>
      </c>
      <c r="I1087" s="8"/>
    </row>
    <row r="1088" spans="1:9" x14ac:dyDescent="0.25">
      <c r="A1088" s="8">
        <v>2022</v>
      </c>
      <c r="B1088" s="8" t="s">
        <v>32</v>
      </c>
      <c r="C1088" s="8" t="s">
        <v>33</v>
      </c>
      <c r="D1088" s="8">
        <v>8120</v>
      </c>
      <c r="E1088" s="8" t="s">
        <v>44</v>
      </c>
      <c r="F1088" s="8">
        <v>1</v>
      </c>
      <c r="G1088" s="8" t="s">
        <v>35</v>
      </c>
      <c r="H1088" s="9">
        <v>14214</v>
      </c>
      <c r="I1088" s="8"/>
    </row>
    <row r="1089" spans="1:9" x14ac:dyDescent="0.25">
      <c r="A1089" s="8">
        <v>2022</v>
      </c>
      <c r="B1089" s="8" t="s">
        <v>32</v>
      </c>
      <c r="C1089" s="8" t="s">
        <v>33</v>
      </c>
      <c r="D1089" s="8">
        <v>8120</v>
      </c>
      <c r="E1089" s="8" t="s">
        <v>44</v>
      </c>
      <c r="F1089" s="8">
        <v>3</v>
      </c>
      <c r="G1089" s="8" t="s">
        <v>36</v>
      </c>
      <c r="H1089" s="9">
        <v>79953</v>
      </c>
      <c r="I1089" s="8"/>
    </row>
    <row r="1090" spans="1:9" x14ac:dyDescent="0.25">
      <c r="A1090" s="8">
        <v>2022</v>
      </c>
      <c r="B1090" s="8" t="s">
        <v>32</v>
      </c>
      <c r="C1090" s="8" t="s">
        <v>33</v>
      </c>
      <c r="D1090" s="8">
        <v>8120</v>
      </c>
      <c r="E1090" s="8" t="s">
        <v>44</v>
      </c>
      <c r="F1090" s="8">
        <v>4</v>
      </c>
      <c r="G1090" s="8" t="s">
        <v>37</v>
      </c>
      <c r="H1090" s="9">
        <v>299536</v>
      </c>
      <c r="I1090" s="8"/>
    </row>
    <row r="1091" spans="1:9" x14ac:dyDescent="0.25">
      <c r="A1091" s="8">
        <v>2022</v>
      </c>
      <c r="B1091" s="8" t="s">
        <v>32</v>
      </c>
      <c r="C1091" s="8" t="s">
        <v>33</v>
      </c>
      <c r="D1091" s="8">
        <v>8120</v>
      </c>
      <c r="E1091" s="8" t="s">
        <v>44</v>
      </c>
      <c r="F1091" s="8">
        <v>6</v>
      </c>
      <c r="G1091" s="8" t="s">
        <v>38</v>
      </c>
      <c r="H1091" s="9">
        <v>7436405</v>
      </c>
      <c r="I1091" s="8"/>
    </row>
    <row r="1092" spans="1:9" x14ac:dyDescent="0.25">
      <c r="A1092" s="8">
        <v>2022</v>
      </c>
      <c r="B1092" s="8" t="s">
        <v>32</v>
      </c>
      <c r="C1092" s="8" t="s">
        <v>33</v>
      </c>
      <c r="D1092" s="8">
        <v>8120</v>
      </c>
      <c r="E1092" s="8" t="s">
        <v>44</v>
      </c>
      <c r="F1092" s="8">
        <v>7</v>
      </c>
      <c r="G1092" s="8" t="s">
        <v>39</v>
      </c>
      <c r="H1092" s="9">
        <v>16766402</v>
      </c>
      <c r="I1092" s="8"/>
    </row>
    <row r="1093" spans="1:9" x14ac:dyDescent="0.25">
      <c r="A1093" s="8">
        <v>2022</v>
      </c>
      <c r="B1093" s="8" t="s">
        <v>32</v>
      </c>
      <c r="C1093" s="8" t="s">
        <v>33</v>
      </c>
      <c r="D1093" s="8">
        <v>8125</v>
      </c>
      <c r="E1093" s="8" t="s">
        <v>45</v>
      </c>
      <c r="F1093" s="8">
        <v>1</v>
      </c>
      <c r="G1093" s="8" t="s">
        <v>35</v>
      </c>
      <c r="H1093" s="9">
        <v>37930</v>
      </c>
      <c r="I1093" s="8"/>
    </row>
    <row r="1094" spans="1:9" x14ac:dyDescent="0.25">
      <c r="A1094" s="8">
        <v>2022</v>
      </c>
      <c r="B1094" s="8" t="s">
        <v>32</v>
      </c>
      <c r="C1094" s="8" t="s">
        <v>33</v>
      </c>
      <c r="D1094" s="8">
        <v>8125</v>
      </c>
      <c r="E1094" s="8" t="s">
        <v>45</v>
      </c>
      <c r="F1094" s="8">
        <v>3</v>
      </c>
      <c r="G1094" s="8" t="s">
        <v>36</v>
      </c>
      <c r="H1094" s="9">
        <v>141401857</v>
      </c>
      <c r="I1094" s="8" t="s">
        <v>41</v>
      </c>
    </row>
    <row r="1095" spans="1:9" x14ac:dyDescent="0.25">
      <c r="A1095" s="8">
        <v>2022</v>
      </c>
      <c r="B1095" s="8" t="s">
        <v>32</v>
      </c>
      <c r="C1095" s="8" t="s">
        <v>33</v>
      </c>
      <c r="D1095" s="8">
        <v>8125</v>
      </c>
      <c r="E1095" s="8" t="s">
        <v>45</v>
      </c>
      <c r="F1095" s="8">
        <v>4</v>
      </c>
      <c r="G1095" s="8" t="s">
        <v>37</v>
      </c>
      <c r="H1095" s="9">
        <v>1026997</v>
      </c>
      <c r="I1095" s="8"/>
    </row>
    <row r="1096" spans="1:9" x14ac:dyDescent="0.25">
      <c r="A1096" s="8">
        <v>2022</v>
      </c>
      <c r="B1096" s="8" t="s">
        <v>32</v>
      </c>
      <c r="C1096" s="8" t="s">
        <v>33</v>
      </c>
      <c r="D1096" s="8">
        <v>8125</v>
      </c>
      <c r="E1096" s="8" t="s">
        <v>45</v>
      </c>
      <c r="F1096" s="8">
        <v>5</v>
      </c>
      <c r="G1096" s="8" t="s">
        <v>46</v>
      </c>
      <c r="H1096" s="9">
        <v>16211927</v>
      </c>
      <c r="I1096" s="8"/>
    </row>
    <row r="1097" spans="1:9" x14ac:dyDescent="0.25">
      <c r="A1097" s="8">
        <v>2022</v>
      </c>
      <c r="B1097" s="8" t="s">
        <v>32</v>
      </c>
      <c r="C1097" s="8" t="s">
        <v>33</v>
      </c>
      <c r="D1097" s="8">
        <v>8125</v>
      </c>
      <c r="E1097" s="8" t="s">
        <v>45</v>
      </c>
      <c r="F1097" s="8">
        <v>6</v>
      </c>
      <c r="G1097" s="8" t="s">
        <v>38</v>
      </c>
      <c r="H1097" s="9">
        <v>80129275</v>
      </c>
      <c r="I1097" s="8"/>
    </row>
    <row r="1098" spans="1:9" x14ac:dyDescent="0.25">
      <c r="A1098" s="8">
        <v>2022</v>
      </c>
      <c r="B1098" s="8" t="s">
        <v>32</v>
      </c>
      <c r="C1098" s="8" t="s">
        <v>33</v>
      </c>
      <c r="D1098" s="8">
        <v>8125</v>
      </c>
      <c r="E1098" s="8" t="s">
        <v>45</v>
      </c>
      <c r="F1098" s="8">
        <v>7</v>
      </c>
      <c r="G1098" s="8" t="s">
        <v>39</v>
      </c>
      <c r="H1098" s="9">
        <v>37185693</v>
      </c>
      <c r="I1098" s="8"/>
    </row>
    <row r="1099" spans="1:9" x14ac:dyDescent="0.25">
      <c r="A1099" s="8">
        <v>2022</v>
      </c>
      <c r="B1099" s="8" t="s">
        <v>32</v>
      </c>
      <c r="C1099" s="8" t="s">
        <v>33</v>
      </c>
      <c r="D1099" s="8">
        <v>8156</v>
      </c>
      <c r="E1099" s="8" t="s">
        <v>47</v>
      </c>
      <c r="F1099" s="8">
        <v>1</v>
      </c>
      <c r="G1099" s="8" t="s">
        <v>35</v>
      </c>
      <c r="H1099" s="9">
        <v>114143</v>
      </c>
      <c r="I1099" s="8"/>
    </row>
    <row r="1100" spans="1:9" x14ac:dyDescent="0.25">
      <c r="A1100" s="8">
        <v>2022</v>
      </c>
      <c r="B1100" s="8" t="s">
        <v>32</v>
      </c>
      <c r="C1100" s="8" t="s">
        <v>33</v>
      </c>
      <c r="D1100" s="8">
        <v>8156</v>
      </c>
      <c r="E1100" s="8" t="s">
        <v>47</v>
      </c>
      <c r="F1100" s="8">
        <v>3</v>
      </c>
      <c r="G1100" s="8" t="s">
        <v>36</v>
      </c>
      <c r="H1100" s="9">
        <v>90652279</v>
      </c>
      <c r="I1100" s="8"/>
    </row>
    <row r="1101" spans="1:9" x14ac:dyDescent="0.25">
      <c r="A1101" s="8">
        <v>2022</v>
      </c>
      <c r="B1101" s="8" t="s">
        <v>32</v>
      </c>
      <c r="C1101" s="8" t="s">
        <v>33</v>
      </c>
      <c r="D1101" s="8">
        <v>8156</v>
      </c>
      <c r="E1101" s="8" t="s">
        <v>47</v>
      </c>
      <c r="F1101" s="8">
        <v>4</v>
      </c>
      <c r="G1101" s="8" t="s">
        <v>37</v>
      </c>
      <c r="H1101" s="9">
        <v>976968</v>
      </c>
      <c r="I1101" s="8"/>
    </row>
    <row r="1102" spans="1:9" x14ac:dyDescent="0.25">
      <c r="A1102" s="8">
        <v>2022</v>
      </c>
      <c r="B1102" s="8" t="s">
        <v>32</v>
      </c>
      <c r="C1102" s="8" t="s">
        <v>33</v>
      </c>
      <c r="D1102" s="8">
        <v>8156</v>
      </c>
      <c r="E1102" s="8" t="s">
        <v>47</v>
      </c>
      <c r="F1102" s="8">
        <v>6</v>
      </c>
      <c r="G1102" s="8" t="s">
        <v>38</v>
      </c>
      <c r="H1102" s="9">
        <v>39429035</v>
      </c>
      <c r="I1102" s="8"/>
    </row>
    <row r="1103" spans="1:9" x14ac:dyDescent="0.25">
      <c r="A1103" s="8">
        <v>2022</v>
      </c>
      <c r="B1103" s="8" t="s">
        <v>32</v>
      </c>
      <c r="C1103" s="8" t="s">
        <v>33</v>
      </c>
      <c r="D1103" s="8">
        <v>8156</v>
      </c>
      <c r="E1103" s="8" t="s">
        <v>47</v>
      </c>
      <c r="F1103" s="8">
        <v>7</v>
      </c>
      <c r="G1103" s="8" t="s">
        <v>39</v>
      </c>
      <c r="H1103" s="9">
        <v>19163648</v>
      </c>
      <c r="I1103" s="8"/>
    </row>
    <row r="1104" spans="1:9" x14ac:dyDescent="0.25">
      <c r="A1104" s="8">
        <v>2022</v>
      </c>
      <c r="B1104" s="8" t="s">
        <v>32</v>
      </c>
      <c r="C1104" s="8" t="s">
        <v>33</v>
      </c>
      <c r="D1104" s="8">
        <v>8167</v>
      </c>
      <c r="E1104" s="8" t="s">
        <v>48</v>
      </c>
      <c r="F1104" s="8">
        <v>1</v>
      </c>
      <c r="G1104" s="8" t="s">
        <v>35</v>
      </c>
      <c r="H1104" s="9">
        <v>108933</v>
      </c>
      <c r="I1104" s="8"/>
    </row>
    <row r="1105" spans="1:9" x14ac:dyDescent="0.25">
      <c r="A1105" s="8">
        <v>2022</v>
      </c>
      <c r="B1105" s="8" t="s">
        <v>32</v>
      </c>
      <c r="C1105" s="8" t="s">
        <v>33</v>
      </c>
      <c r="D1105" s="8">
        <v>8167</v>
      </c>
      <c r="E1105" s="8" t="s">
        <v>48</v>
      </c>
      <c r="F1105" s="8">
        <v>3</v>
      </c>
      <c r="G1105" s="8" t="s">
        <v>36</v>
      </c>
      <c r="H1105" s="9">
        <v>88136146</v>
      </c>
      <c r="I1105" s="8"/>
    </row>
    <row r="1106" spans="1:9" x14ac:dyDescent="0.25">
      <c r="A1106" s="8">
        <v>2022</v>
      </c>
      <c r="B1106" s="8" t="s">
        <v>32</v>
      </c>
      <c r="C1106" s="8" t="s">
        <v>33</v>
      </c>
      <c r="D1106" s="8">
        <v>8167</v>
      </c>
      <c r="E1106" s="8" t="s">
        <v>48</v>
      </c>
      <c r="F1106" s="8">
        <v>4</v>
      </c>
      <c r="G1106" s="8" t="s">
        <v>37</v>
      </c>
      <c r="H1106" s="9">
        <v>524108</v>
      </c>
      <c r="I1106" s="8"/>
    </row>
    <row r="1107" spans="1:9" x14ac:dyDescent="0.25">
      <c r="A1107" s="8">
        <v>2022</v>
      </c>
      <c r="B1107" s="8" t="s">
        <v>32</v>
      </c>
      <c r="C1107" s="8" t="s">
        <v>33</v>
      </c>
      <c r="D1107" s="8">
        <v>8167</v>
      </c>
      <c r="E1107" s="8" t="s">
        <v>48</v>
      </c>
      <c r="F1107" s="8">
        <v>6</v>
      </c>
      <c r="G1107" s="8" t="s">
        <v>38</v>
      </c>
      <c r="H1107" s="9">
        <v>27654381</v>
      </c>
      <c r="I1107" s="8"/>
    </row>
    <row r="1108" spans="1:9" x14ac:dyDescent="0.25">
      <c r="A1108" s="8">
        <v>2022</v>
      </c>
      <c r="B1108" s="8" t="s">
        <v>32</v>
      </c>
      <c r="C1108" s="8" t="s">
        <v>33</v>
      </c>
      <c r="D1108" s="8">
        <v>8167</v>
      </c>
      <c r="E1108" s="8" t="s">
        <v>48</v>
      </c>
      <c r="F1108" s="8">
        <v>7</v>
      </c>
      <c r="G1108" s="8" t="s">
        <v>39</v>
      </c>
      <c r="H1108" s="9">
        <v>9460695</v>
      </c>
      <c r="I1108" s="8"/>
    </row>
    <row r="1109" spans="1:9" x14ac:dyDescent="0.25">
      <c r="A1109" s="8">
        <v>2022</v>
      </c>
      <c r="B1109" s="8" t="s">
        <v>32</v>
      </c>
      <c r="C1109" s="8" t="s">
        <v>33</v>
      </c>
      <c r="D1109" s="8">
        <v>8179</v>
      </c>
      <c r="E1109" s="8" t="s">
        <v>49</v>
      </c>
      <c r="F1109" s="8">
        <v>1</v>
      </c>
      <c r="G1109" s="8" t="s">
        <v>35</v>
      </c>
      <c r="H1109" s="9">
        <v>8581</v>
      </c>
      <c r="I1109" s="8"/>
    </row>
    <row r="1110" spans="1:9" x14ac:dyDescent="0.25">
      <c r="A1110" s="8">
        <v>2022</v>
      </c>
      <c r="B1110" s="8" t="s">
        <v>32</v>
      </c>
      <c r="C1110" s="8" t="s">
        <v>33</v>
      </c>
      <c r="D1110" s="8">
        <v>8179</v>
      </c>
      <c r="E1110" s="8" t="s">
        <v>49</v>
      </c>
      <c r="F1110" s="8">
        <v>4</v>
      </c>
      <c r="G1110" s="8" t="s">
        <v>37</v>
      </c>
      <c r="H1110" s="9">
        <v>19644</v>
      </c>
      <c r="I1110" s="8"/>
    </row>
    <row r="1111" spans="1:9" x14ac:dyDescent="0.25">
      <c r="A1111" s="8">
        <v>2022</v>
      </c>
      <c r="B1111" s="8" t="s">
        <v>32</v>
      </c>
      <c r="C1111" s="8" t="s">
        <v>33</v>
      </c>
      <c r="D1111" s="8">
        <v>8179</v>
      </c>
      <c r="E1111" s="8" t="s">
        <v>49</v>
      </c>
      <c r="F1111" s="8">
        <v>6</v>
      </c>
      <c r="G1111" s="8" t="s">
        <v>38</v>
      </c>
      <c r="H1111" s="9">
        <v>386400</v>
      </c>
      <c r="I1111" s="8"/>
    </row>
    <row r="1112" spans="1:9" x14ac:dyDescent="0.25">
      <c r="A1112" s="8">
        <v>2022</v>
      </c>
      <c r="B1112" s="8" t="s">
        <v>32</v>
      </c>
      <c r="C1112" s="8" t="s">
        <v>33</v>
      </c>
      <c r="D1112" s="8">
        <v>8179</v>
      </c>
      <c r="E1112" s="8" t="s">
        <v>49</v>
      </c>
      <c r="F1112" s="8">
        <v>7</v>
      </c>
      <c r="G1112" s="8" t="s">
        <v>39</v>
      </c>
      <c r="H1112" s="9">
        <v>1535372</v>
      </c>
      <c r="I1112" s="8"/>
    </row>
    <row r="1113" spans="1:9" x14ac:dyDescent="0.25">
      <c r="A1113" s="8">
        <v>2022</v>
      </c>
      <c r="B1113" s="8" t="s">
        <v>32</v>
      </c>
      <c r="C1113" s="8" t="s">
        <v>33</v>
      </c>
      <c r="D1113" s="8">
        <v>8180</v>
      </c>
      <c r="E1113" s="8" t="s">
        <v>50</v>
      </c>
      <c r="F1113" s="8">
        <v>1</v>
      </c>
      <c r="G1113" s="8" t="s">
        <v>35</v>
      </c>
      <c r="H1113" s="9">
        <v>101905</v>
      </c>
      <c r="I1113" s="8"/>
    </row>
    <row r="1114" spans="1:9" x14ac:dyDescent="0.25">
      <c r="A1114" s="8">
        <v>2022</v>
      </c>
      <c r="B1114" s="8" t="s">
        <v>32</v>
      </c>
      <c r="C1114" s="8" t="s">
        <v>33</v>
      </c>
      <c r="D1114" s="8">
        <v>8180</v>
      </c>
      <c r="E1114" s="8" t="s">
        <v>50</v>
      </c>
      <c r="F1114" s="8">
        <v>3</v>
      </c>
      <c r="G1114" s="8" t="s">
        <v>36</v>
      </c>
      <c r="H1114" s="9">
        <v>16170697</v>
      </c>
      <c r="I1114" s="8"/>
    </row>
    <row r="1115" spans="1:9" x14ac:dyDescent="0.25">
      <c r="A1115" s="8">
        <v>2022</v>
      </c>
      <c r="B1115" s="8" t="s">
        <v>32</v>
      </c>
      <c r="C1115" s="8" t="s">
        <v>33</v>
      </c>
      <c r="D1115" s="8">
        <v>8180</v>
      </c>
      <c r="E1115" s="8" t="s">
        <v>50</v>
      </c>
      <c r="F1115" s="8">
        <v>4</v>
      </c>
      <c r="G1115" s="8" t="s">
        <v>37</v>
      </c>
      <c r="H1115" s="9">
        <v>271903</v>
      </c>
      <c r="I1115" s="8"/>
    </row>
    <row r="1116" spans="1:9" x14ac:dyDescent="0.25">
      <c r="A1116" s="8">
        <v>2022</v>
      </c>
      <c r="B1116" s="8" t="s">
        <v>32</v>
      </c>
      <c r="C1116" s="8" t="s">
        <v>33</v>
      </c>
      <c r="D1116" s="8">
        <v>8180</v>
      </c>
      <c r="E1116" s="8" t="s">
        <v>50</v>
      </c>
      <c r="F1116" s="8">
        <v>6</v>
      </c>
      <c r="G1116" s="8" t="s">
        <v>38</v>
      </c>
      <c r="H1116" s="9">
        <v>30587625</v>
      </c>
      <c r="I1116" s="8"/>
    </row>
    <row r="1117" spans="1:9" x14ac:dyDescent="0.25">
      <c r="A1117" s="8">
        <v>2022</v>
      </c>
      <c r="B1117" s="8" t="s">
        <v>32</v>
      </c>
      <c r="C1117" s="8" t="s">
        <v>33</v>
      </c>
      <c r="D1117" s="8">
        <v>8180</v>
      </c>
      <c r="E1117" s="8" t="s">
        <v>50</v>
      </c>
      <c r="F1117" s="8">
        <v>7</v>
      </c>
      <c r="G1117" s="8" t="s">
        <v>39</v>
      </c>
      <c r="H1117" s="9">
        <v>39087493</v>
      </c>
      <c r="I1117" s="8"/>
    </row>
    <row r="1118" spans="1:9" x14ac:dyDescent="0.25">
      <c r="A1118" s="8">
        <v>2022</v>
      </c>
      <c r="B1118" s="8" t="s">
        <v>32</v>
      </c>
      <c r="C1118" s="8" t="s">
        <v>33</v>
      </c>
      <c r="D1118" s="8">
        <v>8184</v>
      </c>
      <c r="E1118" s="8" t="s">
        <v>51</v>
      </c>
      <c r="F1118" s="8">
        <v>1</v>
      </c>
      <c r="G1118" s="8" t="s">
        <v>35</v>
      </c>
      <c r="H1118" s="9">
        <v>58863</v>
      </c>
      <c r="I1118" s="8"/>
    </row>
    <row r="1119" spans="1:9" x14ac:dyDescent="0.25">
      <c r="A1119" s="8">
        <v>2022</v>
      </c>
      <c r="B1119" s="8" t="s">
        <v>32</v>
      </c>
      <c r="C1119" s="8" t="s">
        <v>33</v>
      </c>
      <c r="D1119" s="8">
        <v>8184</v>
      </c>
      <c r="E1119" s="8" t="s">
        <v>51</v>
      </c>
      <c r="F1119" s="8">
        <v>3</v>
      </c>
      <c r="G1119" s="8" t="s">
        <v>36</v>
      </c>
      <c r="H1119" s="9">
        <v>241901580</v>
      </c>
      <c r="I1119" s="8"/>
    </row>
    <row r="1120" spans="1:9" x14ac:dyDescent="0.25">
      <c r="A1120" s="8">
        <v>2022</v>
      </c>
      <c r="B1120" s="8" t="s">
        <v>32</v>
      </c>
      <c r="C1120" s="8" t="s">
        <v>33</v>
      </c>
      <c r="D1120" s="8">
        <v>8184</v>
      </c>
      <c r="E1120" s="8" t="s">
        <v>51</v>
      </c>
      <c r="F1120" s="8">
        <v>4</v>
      </c>
      <c r="G1120" s="8" t="s">
        <v>37</v>
      </c>
      <c r="H1120" s="9">
        <v>1376661</v>
      </c>
      <c r="I1120" s="8"/>
    </row>
    <row r="1121" spans="1:9" x14ac:dyDescent="0.25">
      <c r="A1121" s="8">
        <v>2022</v>
      </c>
      <c r="B1121" s="8" t="s">
        <v>32</v>
      </c>
      <c r="C1121" s="8" t="s">
        <v>33</v>
      </c>
      <c r="D1121" s="8">
        <v>8184</v>
      </c>
      <c r="E1121" s="8" t="s">
        <v>51</v>
      </c>
      <c r="F1121" s="8">
        <v>5</v>
      </c>
      <c r="G1121" s="8" t="s">
        <v>46</v>
      </c>
      <c r="H1121" s="9">
        <v>7134916</v>
      </c>
      <c r="I1121" s="8"/>
    </row>
    <row r="1122" spans="1:9" x14ac:dyDescent="0.25">
      <c r="A1122" s="8">
        <v>2022</v>
      </c>
      <c r="B1122" s="8" t="s">
        <v>32</v>
      </c>
      <c r="C1122" s="8" t="s">
        <v>33</v>
      </c>
      <c r="D1122" s="8">
        <v>8184</v>
      </c>
      <c r="E1122" s="8" t="s">
        <v>51</v>
      </c>
      <c r="F1122" s="8">
        <v>6</v>
      </c>
      <c r="G1122" s="8" t="s">
        <v>38</v>
      </c>
      <c r="H1122" s="9">
        <v>78463046</v>
      </c>
      <c r="I1122" s="8"/>
    </row>
    <row r="1123" spans="1:9" x14ac:dyDescent="0.25">
      <c r="A1123" s="8">
        <v>2022</v>
      </c>
      <c r="B1123" s="8" t="s">
        <v>32</v>
      </c>
      <c r="C1123" s="8" t="s">
        <v>33</v>
      </c>
      <c r="D1123" s="8">
        <v>8184</v>
      </c>
      <c r="E1123" s="8" t="s">
        <v>51</v>
      </c>
      <c r="F1123" s="8">
        <v>7</v>
      </c>
      <c r="G1123" s="8" t="s">
        <v>39</v>
      </c>
      <c r="H1123" s="9">
        <v>85559871</v>
      </c>
      <c r="I1123" s="8"/>
    </row>
    <row r="1124" spans="1:9" x14ac:dyDescent="0.25">
      <c r="A1124" s="8">
        <v>2022</v>
      </c>
      <c r="B1124" s="8" t="s">
        <v>32</v>
      </c>
      <c r="C1124" s="8" t="s">
        <v>33</v>
      </c>
      <c r="D1124" s="8">
        <v>8187</v>
      </c>
      <c r="E1124" s="8" t="s">
        <v>52</v>
      </c>
      <c r="F1124" s="8">
        <v>1</v>
      </c>
      <c r="G1124" s="8" t="s">
        <v>35</v>
      </c>
      <c r="H1124" s="9">
        <v>2842249</v>
      </c>
      <c r="I1124" s="8"/>
    </row>
    <row r="1125" spans="1:9" x14ac:dyDescent="0.25">
      <c r="A1125" s="8">
        <v>2022</v>
      </c>
      <c r="B1125" s="8" t="s">
        <v>32</v>
      </c>
      <c r="C1125" s="8" t="s">
        <v>33</v>
      </c>
      <c r="D1125" s="8">
        <v>8187</v>
      </c>
      <c r="E1125" s="8" t="s">
        <v>52</v>
      </c>
      <c r="F1125" s="8">
        <v>3</v>
      </c>
      <c r="G1125" s="8" t="s">
        <v>36</v>
      </c>
      <c r="H1125" s="9">
        <v>74002684</v>
      </c>
      <c r="I1125" s="8"/>
    </row>
    <row r="1126" spans="1:9" x14ac:dyDescent="0.25">
      <c r="A1126" s="8">
        <v>2022</v>
      </c>
      <c r="B1126" s="8" t="s">
        <v>32</v>
      </c>
      <c r="C1126" s="8" t="s">
        <v>33</v>
      </c>
      <c r="D1126" s="8">
        <v>8187</v>
      </c>
      <c r="E1126" s="8" t="s">
        <v>52</v>
      </c>
      <c r="F1126" s="8">
        <v>4</v>
      </c>
      <c r="G1126" s="8" t="s">
        <v>37</v>
      </c>
      <c r="H1126" s="9">
        <v>8832474</v>
      </c>
      <c r="I1126" s="8"/>
    </row>
    <row r="1127" spans="1:9" x14ac:dyDescent="0.25">
      <c r="A1127" s="8">
        <v>2022</v>
      </c>
      <c r="B1127" s="8" t="s">
        <v>32</v>
      </c>
      <c r="C1127" s="8" t="s">
        <v>33</v>
      </c>
      <c r="D1127" s="8">
        <v>8187</v>
      </c>
      <c r="E1127" s="8" t="s">
        <v>52</v>
      </c>
      <c r="F1127" s="8">
        <v>5</v>
      </c>
      <c r="G1127" s="8" t="s">
        <v>46</v>
      </c>
      <c r="H1127" s="8"/>
      <c r="I1127" s="8" t="s">
        <v>43</v>
      </c>
    </row>
    <row r="1128" spans="1:9" x14ac:dyDescent="0.25">
      <c r="A1128" s="8">
        <v>2022</v>
      </c>
      <c r="B1128" s="8" t="s">
        <v>32</v>
      </c>
      <c r="C1128" s="8" t="s">
        <v>33</v>
      </c>
      <c r="D1128" s="8">
        <v>8187</v>
      </c>
      <c r="E1128" s="8" t="s">
        <v>52</v>
      </c>
      <c r="F1128" s="8">
        <v>6</v>
      </c>
      <c r="G1128" s="8" t="s">
        <v>38</v>
      </c>
      <c r="H1128" s="9">
        <v>271171554</v>
      </c>
      <c r="I1128" s="8"/>
    </row>
    <row r="1129" spans="1:9" x14ac:dyDescent="0.25">
      <c r="A1129" s="8">
        <v>2022</v>
      </c>
      <c r="B1129" s="8" t="s">
        <v>32</v>
      </c>
      <c r="C1129" s="8" t="s">
        <v>33</v>
      </c>
      <c r="D1129" s="8">
        <v>8187</v>
      </c>
      <c r="E1129" s="8" t="s">
        <v>52</v>
      </c>
      <c r="F1129" s="8">
        <v>7</v>
      </c>
      <c r="G1129" s="8" t="s">
        <v>39</v>
      </c>
      <c r="H1129" s="9">
        <v>232552449</v>
      </c>
      <c r="I1129" s="8"/>
    </row>
    <row r="1130" spans="1:9" x14ac:dyDescent="0.25">
      <c r="A1130" s="8">
        <v>2022</v>
      </c>
      <c r="B1130" s="8" t="s">
        <v>32</v>
      </c>
      <c r="C1130" s="8" t="s">
        <v>33</v>
      </c>
      <c r="D1130" s="8">
        <v>8205</v>
      </c>
      <c r="E1130" s="8" t="s">
        <v>53</v>
      </c>
      <c r="F1130" s="8">
        <v>1</v>
      </c>
      <c r="G1130" s="8" t="s">
        <v>35</v>
      </c>
      <c r="H1130" s="9">
        <v>232244</v>
      </c>
      <c r="I1130" s="8"/>
    </row>
    <row r="1131" spans="1:9" x14ac:dyDescent="0.25">
      <c r="A1131" s="8">
        <v>2022</v>
      </c>
      <c r="B1131" s="8" t="s">
        <v>32</v>
      </c>
      <c r="C1131" s="8" t="s">
        <v>33</v>
      </c>
      <c r="D1131" s="8">
        <v>8205</v>
      </c>
      <c r="E1131" s="8" t="s">
        <v>53</v>
      </c>
      <c r="F1131" s="8">
        <v>3</v>
      </c>
      <c r="G1131" s="8" t="s">
        <v>36</v>
      </c>
      <c r="H1131" s="9">
        <v>67465338</v>
      </c>
      <c r="I1131" s="8" t="s">
        <v>41</v>
      </c>
    </row>
    <row r="1132" spans="1:9" x14ac:dyDescent="0.25">
      <c r="A1132" s="8">
        <v>2022</v>
      </c>
      <c r="B1132" s="8" t="s">
        <v>32</v>
      </c>
      <c r="C1132" s="8" t="s">
        <v>33</v>
      </c>
      <c r="D1132" s="8">
        <v>8205</v>
      </c>
      <c r="E1132" s="8" t="s">
        <v>53</v>
      </c>
      <c r="F1132" s="8">
        <v>4</v>
      </c>
      <c r="G1132" s="8" t="s">
        <v>37</v>
      </c>
      <c r="H1132" s="9">
        <v>1900176</v>
      </c>
      <c r="I1132" s="8"/>
    </row>
    <row r="1133" spans="1:9" x14ac:dyDescent="0.25">
      <c r="A1133" s="8">
        <v>2022</v>
      </c>
      <c r="B1133" s="8" t="s">
        <v>32</v>
      </c>
      <c r="C1133" s="8" t="s">
        <v>33</v>
      </c>
      <c r="D1133" s="8">
        <v>8205</v>
      </c>
      <c r="E1133" s="8" t="s">
        <v>53</v>
      </c>
      <c r="F1133" s="8">
        <v>5</v>
      </c>
      <c r="G1133" s="8" t="s">
        <v>46</v>
      </c>
      <c r="H1133" s="9">
        <v>25841240</v>
      </c>
      <c r="I1133" s="8"/>
    </row>
    <row r="1134" spans="1:9" x14ac:dyDescent="0.25">
      <c r="A1134" s="8">
        <v>2022</v>
      </c>
      <c r="B1134" s="8" t="s">
        <v>32</v>
      </c>
      <c r="C1134" s="8" t="s">
        <v>33</v>
      </c>
      <c r="D1134" s="8">
        <v>8205</v>
      </c>
      <c r="E1134" s="8" t="s">
        <v>53</v>
      </c>
      <c r="F1134" s="8">
        <v>6</v>
      </c>
      <c r="G1134" s="8" t="s">
        <v>38</v>
      </c>
      <c r="H1134" s="9">
        <v>249029400</v>
      </c>
      <c r="I1134" s="8"/>
    </row>
    <row r="1135" spans="1:9" x14ac:dyDescent="0.25">
      <c r="A1135" s="8">
        <v>2022</v>
      </c>
      <c r="B1135" s="8" t="s">
        <v>32</v>
      </c>
      <c r="C1135" s="8" t="s">
        <v>33</v>
      </c>
      <c r="D1135" s="8">
        <v>8205</v>
      </c>
      <c r="E1135" s="8" t="s">
        <v>53</v>
      </c>
      <c r="F1135" s="8">
        <v>7</v>
      </c>
      <c r="G1135" s="8" t="s">
        <v>39</v>
      </c>
      <c r="H1135" s="9">
        <v>133342641</v>
      </c>
      <c r="I1135" s="8"/>
    </row>
    <row r="1136" spans="1:9" x14ac:dyDescent="0.25">
      <c r="A1136" s="8">
        <v>2022</v>
      </c>
      <c r="B1136" s="8" t="s">
        <v>32</v>
      </c>
      <c r="C1136" s="8" t="s">
        <v>33</v>
      </c>
      <c r="D1136" s="8">
        <v>8223</v>
      </c>
      <c r="E1136" s="8" t="s">
        <v>54</v>
      </c>
      <c r="F1136" s="8">
        <v>1</v>
      </c>
      <c r="G1136" s="8" t="s">
        <v>35</v>
      </c>
      <c r="H1136" s="9">
        <v>115464</v>
      </c>
      <c r="I1136" s="8"/>
    </row>
    <row r="1137" spans="1:9" x14ac:dyDescent="0.25">
      <c r="A1137" s="8">
        <v>2022</v>
      </c>
      <c r="B1137" s="8" t="s">
        <v>32</v>
      </c>
      <c r="C1137" s="8" t="s">
        <v>33</v>
      </c>
      <c r="D1137" s="8">
        <v>8223</v>
      </c>
      <c r="E1137" s="8" t="s">
        <v>54</v>
      </c>
      <c r="F1137" s="8">
        <v>3</v>
      </c>
      <c r="G1137" s="8" t="s">
        <v>36</v>
      </c>
      <c r="H1137" s="9">
        <v>2740093</v>
      </c>
      <c r="I1137" s="8"/>
    </row>
    <row r="1138" spans="1:9" x14ac:dyDescent="0.25">
      <c r="A1138" s="8">
        <v>2022</v>
      </c>
      <c r="B1138" s="8" t="s">
        <v>32</v>
      </c>
      <c r="C1138" s="8" t="s">
        <v>33</v>
      </c>
      <c r="D1138" s="8">
        <v>8223</v>
      </c>
      <c r="E1138" s="8" t="s">
        <v>54</v>
      </c>
      <c r="F1138" s="8">
        <v>4</v>
      </c>
      <c r="G1138" s="8" t="s">
        <v>37</v>
      </c>
      <c r="H1138" s="9">
        <v>36915</v>
      </c>
      <c r="I1138" s="8"/>
    </row>
    <row r="1139" spans="1:9" x14ac:dyDescent="0.25">
      <c r="A1139" s="8">
        <v>2022</v>
      </c>
      <c r="B1139" s="8" t="s">
        <v>32</v>
      </c>
      <c r="C1139" s="8" t="s">
        <v>33</v>
      </c>
      <c r="D1139" s="8">
        <v>8223</v>
      </c>
      <c r="E1139" s="8" t="s">
        <v>54</v>
      </c>
      <c r="F1139" s="8">
        <v>6</v>
      </c>
      <c r="G1139" s="8" t="s">
        <v>38</v>
      </c>
      <c r="H1139" s="9">
        <v>2653578</v>
      </c>
      <c r="I1139" s="8"/>
    </row>
    <row r="1140" spans="1:9" x14ac:dyDescent="0.25">
      <c r="A1140" s="8">
        <v>2022</v>
      </c>
      <c r="B1140" s="8" t="s">
        <v>32</v>
      </c>
      <c r="C1140" s="8" t="s">
        <v>33</v>
      </c>
      <c r="D1140" s="8">
        <v>8223</v>
      </c>
      <c r="E1140" s="8" t="s">
        <v>54</v>
      </c>
      <c r="F1140" s="8">
        <v>7</v>
      </c>
      <c r="G1140" s="8" t="s">
        <v>39</v>
      </c>
      <c r="H1140" s="9">
        <v>3508205</v>
      </c>
      <c r="I1140" s="8"/>
    </row>
    <row r="1141" spans="1:9" x14ac:dyDescent="0.25">
      <c r="A1141" s="8">
        <v>2022</v>
      </c>
      <c r="B1141" s="8" t="s">
        <v>32</v>
      </c>
      <c r="C1141" s="8" t="s">
        <v>33</v>
      </c>
      <c r="D1141" s="8">
        <v>8238</v>
      </c>
      <c r="E1141" s="8" t="s">
        <v>55</v>
      </c>
      <c r="F1141" s="8">
        <v>3</v>
      </c>
      <c r="G1141" s="8" t="s">
        <v>36</v>
      </c>
      <c r="H1141" s="9">
        <v>23911163</v>
      </c>
      <c r="I1141" s="8"/>
    </row>
    <row r="1142" spans="1:9" x14ac:dyDescent="0.25">
      <c r="A1142" s="8">
        <v>2022</v>
      </c>
      <c r="B1142" s="8" t="s">
        <v>32</v>
      </c>
      <c r="C1142" s="8" t="s">
        <v>33</v>
      </c>
      <c r="D1142" s="8">
        <v>8238</v>
      </c>
      <c r="E1142" s="8" t="s">
        <v>55</v>
      </c>
      <c r="F1142" s="8">
        <v>4</v>
      </c>
      <c r="G1142" s="8" t="s">
        <v>37</v>
      </c>
      <c r="H1142" s="9">
        <v>277726</v>
      </c>
      <c r="I1142" s="8"/>
    </row>
    <row r="1143" spans="1:9" x14ac:dyDescent="0.25">
      <c r="A1143" s="8">
        <v>2022</v>
      </c>
      <c r="B1143" s="8" t="s">
        <v>32</v>
      </c>
      <c r="C1143" s="8" t="s">
        <v>33</v>
      </c>
      <c r="D1143" s="8">
        <v>8238</v>
      </c>
      <c r="E1143" s="8" t="s">
        <v>55</v>
      </c>
      <c r="F1143" s="8">
        <v>5</v>
      </c>
      <c r="G1143" s="8" t="s">
        <v>46</v>
      </c>
      <c r="H1143" s="8"/>
      <c r="I1143" s="8" t="s">
        <v>43</v>
      </c>
    </row>
    <row r="1144" spans="1:9" x14ac:dyDescent="0.25">
      <c r="A1144" s="8">
        <v>2022</v>
      </c>
      <c r="B1144" s="8" t="s">
        <v>32</v>
      </c>
      <c r="C1144" s="8" t="s">
        <v>33</v>
      </c>
      <c r="D1144" s="8">
        <v>8238</v>
      </c>
      <c r="E1144" s="8" t="s">
        <v>55</v>
      </c>
      <c r="F1144" s="8">
        <v>6</v>
      </c>
      <c r="G1144" s="8" t="s">
        <v>38</v>
      </c>
      <c r="H1144" s="9">
        <v>26220375</v>
      </c>
      <c r="I1144" s="8"/>
    </row>
    <row r="1145" spans="1:9" x14ac:dyDescent="0.25">
      <c r="A1145" s="8">
        <v>2022</v>
      </c>
      <c r="B1145" s="8" t="s">
        <v>32</v>
      </c>
      <c r="C1145" s="8" t="s">
        <v>33</v>
      </c>
      <c r="D1145" s="8">
        <v>8238</v>
      </c>
      <c r="E1145" s="8" t="s">
        <v>55</v>
      </c>
      <c r="F1145" s="8">
        <v>7</v>
      </c>
      <c r="G1145" s="8" t="s">
        <v>39</v>
      </c>
      <c r="H1145" s="9">
        <v>26320366</v>
      </c>
      <c r="I1145" s="8"/>
    </row>
    <row r="1146" spans="1:9" x14ac:dyDescent="0.25">
      <c r="A1146" s="8">
        <v>2022</v>
      </c>
      <c r="B1146" s="8" t="s">
        <v>32</v>
      </c>
      <c r="C1146" s="8" t="s">
        <v>33</v>
      </c>
      <c r="D1146" s="8">
        <v>8252</v>
      </c>
      <c r="E1146" s="8" t="s">
        <v>56</v>
      </c>
      <c r="F1146" s="8">
        <v>1</v>
      </c>
      <c r="G1146" s="8" t="s">
        <v>35</v>
      </c>
      <c r="H1146" s="8"/>
      <c r="I1146" s="8" t="s">
        <v>43</v>
      </c>
    </row>
    <row r="1147" spans="1:9" x14ac:dyDescent="0.25">
      <c r="A1147" s="8">
        <v>2022</v>
      </c>
      <c r="B1147" s="8" t="s">
        <v>32</v>
      </c>
      <c r="C1147" s="8" t="s">
        <v>33</v>
      </c>
      <c r="D1147" s="8">
        <v>8252</v>
      </c>
      <c r="E1147" s="8" t="s">
        <v>56</v>
      </c>
      <c r="F1147" s="8">
        <v>3</v>
      </c>
      <c r="G1147" s="8" t="s">
        <v>36</v>
      </c>
      <c r="H1147" s="9">
        <v>168269934</v>
      </c>
      <c r="I1147" s="8"/>
    </row>
    <row r="1148" spans="1:9" x14ac:dyDescent="0.25">
      <c r="A1148" s="8">
        <v>2022</v>
      </c>
      <c r="B1148" s="8" t="s">
        <v>32</v>
      </c>
      <c r="C1148" s="8" t="s">
        <v>33</v>
      </c>
      <c r="D1148" s="8">
        <v>8252</v>
      </c>
      <c r="E1148" s="8" t="s">
        <v>56</v>
      </c>
      <c r="F1148" s="8">
        <v>4</v>
      </c>
      <c r="G1148" s="8" t="s">
        <v>37</v>
      </c>
      <c r="H1148" s="9">
        <v>503966</v>
      </c>
      <c r="I1148" s="8"/>
    </row>
    <row r="1149" spans="1:9" x14ac:dyDescent="0.25">
      <c r="A1149" s="8">
        <v>2022</v>
      </c>
      <c r="B1149" s="8" t="s">
        <v>32</v>
      </c>
      <c r="C1149" s="8" t="s">
        <v>33</v>
      </c>
      <c r="D1149" s="8">
        <v>8252</v>
      </c>
      <c r="E1149" s="8" t="s">
        <v>56</v>
      </c>
      <c r="F1149" s="8">
        <v>5</v>
      </c>
      <c r="G1149" s="8" t="s">
        <v>46</v>
      </c>
      <c r="H1149" s="8"/>
      <c r="I1149" s="8" t="s">
        <v>43</v>
      </c>
    </row>
    <row r="1150" spans="1:9" x14ac:dyDescent="0.25">
      <c r="A1150" s="8">
        <v>2022</v>
      </c>
      <c r="B1150" s="8" t="s">
        <v>32</v>
      </c>
      <c r="C1150" s="8" t="s">
        <v>33</v>
      </c>
      <c r="D1150" s="8">
        <v>8252</v>
      </c>
      <c r="E1150" s="8" t="s">
        <v>56</v>
      </c>
      <c r="F1150" s="8">
        <v>6</v>
      </c>
      <c r="G1150" s="8" t="s">
        <v>38</v>
      </c>
      <c r="H1150" s="9">
        <v>71342008</v>
      </c>
      <c r="I1150" s="8"/>
    </row>
    <row r="1151" spans="1:9" x14ac:dyDescent="0.25">
      <c r="A1151" s="8">
        <v>2022</v>
      </c>
      <c r="B1151" s="8" t="s">
        <v>32</v>
      </c>
      <c r="C1151" s="8" t="s">
        <v>33</v>
      </c>
      <c r="D1151" s="8">
        <v>8252</v>
      </c>
      <c r="E1151" s="8" t="s">
        <v>56</v>
      </c>
      <c r="F1151" s="8">
        <v>7</v>
      </c>
      <c r="G1151" s="8" t="s">
        <v>39</v>
      </c>
      <c r="H1151" s="9">
        <v>35989185</v>
      </c>
      <c r="I1151" s="8"/>
    </row>
    <row r="1152" spans="1:9" x14ac:dyDescent="0.25">
      <c r="A1152" s="8">
        <v>2022</v>
      </c>
      <c r="B1152" s="8" t="s">
        <v>32</v>
      </c>
      <c r="C1152" s="8" t="s">
        <v>33</v>
      </c>
      <c r="D1152" s="8">
        <v>8260</v>
      </c>
      <c r="E1152" s="8" t="s">
        <v>57</v>
      </c>
      <c r="F1152" s="8">
        <v>1</v>
      </c>
      <c r="G1152" s="8" t="s">
        <v>35</v>
      </c>
      <c r="H1152" s="9">
        <v>188631</v>
      </c>
      <c r="I1152" s="8"/>
    </row>
    <row r="1153" spans="1:9" x14ac:dyDescent="0.25">
      <c r="A1153" s="8">
        <v>2022</v>
      </c>
      <c r="B1153" s="8" t="s">
        <v>32</v>
      </c>
      <c r="C1153" s="8" t="s">
        <v>33</v>
      </c>
      <c r="D1153" s="8">
        <v>8260</v>
      </c>
      <c r="E1153" s="8" t="s">
        <v>57</v>
      </c>
      <c r="F1153" s="8">
        <v>3</v>
      </c>
      <c r="G1153" s="8" t="s">
        <v>36</v>
      </c>
      <c r="H1153" s="9">
        <v>163548563</v>
      </c>
      <c r="I1153" s="8"/>
    </row>
    <row r="1154" spans="1:9" x14ac:dyDescent="0.25">
      <c r="A1154" s="8">
        <v>2022</v>
      </c>
      <c r="B1154" s="8" t="s">
        <v>32</v>
      </c>
      <c r="C1154" s="8" t="s">
        <v>33</v>
      </c>
      <c r="D1154" s="8">
        <v>8260</v>
      </c>
      <c r="E1154" s="8" t="s">
        <v>57</v>
      </c>
      <c r="F1154" s="8">
        <v>4</v>
      </c>
      <c r="G1154" s="8" t="s">
        <v>37</v>
      </c>
      <c r="H1154" s="9">
        <v>365812</v>
      </c>
      <c r="I1154" s="8"/>
    </row>
    <row r="1155" spans="1:9" x14ac:dyDescent="0.25">
      <c r="A1155" s="8">
        <v>2022</v>
      </c>
      <c r="B1155" s="8" t="s">
        <v>32</v>
      </c>
      <c r="C1155" s="8" t="s">
        <v>33</v>
      </c>
      <c r="D1155" s="8">
        <v>8260</v>
      </c>
      <c r="E1155" s="8" t="s">
        <v>57</v>
      </c>
      <c r="F1155" s="8">
        <v>6</v>
      </c>
      <c r="G1155" s="8" t="s">
        <v>38</v>
      </c>
      <c r="H1155" s="9">
        <v>51524010</v>
      </c>
      <c r="I1155" s="8"/>
    </row>
    <row r="1156" spans="1:9" x14ac:dyDescent="0.25">
      <c r="A1156" s="8">
        <v>2022</v>
      </c>
      <c r="B1156" s="8" t="s">
        <v>32</v>
      </c>
      <c r="C1156" s="8" t="s">
        <v>33</v>
      </c>
      <c r="D1156" s="8">
        <v>8260</v>
      </c>
      <c r="E1156" s="8" t="s">
        <v>57</v>
      </c>
      <c r="F1156" s="8">
        <v>7</v>
      </c>
      <c r="G1156" s="8" t="s">
        <v>39</v>
      </c>
      <c r="H1156" s="9">
        <v>28261151</v>
      </c>
      <c r="I1156" s="8"/>
    </row>
    <row r="1157" spans="1:9" x14ac:dyDescent="0.25">
      <c r="A1157" s="8">
        <v>2022</v>
      </c>
      <c r="B1157" s="8" t="s">
        <v>32</v>
      </c>
      <c r="C1157" s="8" t="s">
        <v>33</v>
      </c>
      <c r="D1157" s="8">
        <v>8266</v>
      </c>
      <c r="E1157" s="8" t="s">
        <v>58</v>
      </c>
      <c r="F1157" s="8">
        <v>1</v>
      </c>
      <c r="G1157" s="8" t="s">
        <v>35</v>
      </c>
      <c r="H1157" s="9">
        <v>11076</v>
      </c>
      <c r="I1157" s="8"/>
    </row>
    <row r="1158" spans="1:9" x14ac:dyDescent="0.25">
      <c r="A1158" s="8">
        <v>2022</v>
      </c>
      <c r="B1158" s="8" t="s">
        <v>32</v>
      </c>
      <c r="C1158" s="8" t="s">
        <v>33</v>
      </c>
      <c r="D1158" s="8">
        <v>8266</v>
      </c>
      <c r="E1158" s="8" t="s">
        <v>58</v>
      </c>
      <c r="F1158" s="8">
        <v>3</v>
      </c>
      <c r="G1158" s="8" t="s">
        <v>36</v>
      </c>
      <c r="H1158" s="9">
        <v>52120957</v>
      </c>
      <c r="I1158" s="8" t="s">
        <v>41</v>
      </c>
    </row>
    <row r="1159" spans="1:9" x14ac:dyDescent="0.25">
      <c r="A1159" s="8">
        <v>2022</v>
      </c>
      <c r="B1159" s="8" t="s">
        <v>32</v>
      </c>
      <c r="C1159" s="8" t="s">
        <v>33</v>
      </c>
      <c r="D1159" s="8">
        <v>8266</v>
      </c>
      <c r="E1159" s="8" t="s">
        <v>58</v>
      </c>
      <c r="F1159" s="8">
        <v>4</v>
      </c>
      <c r="G1159" s="8" t="s">
        <v>37</v>
      </c>
      <c r="H1159" s="9">
        <v>556172</v>
      </c>
      <c r="I1159" s="8"/>
    </row>
    <row r="1160" spans="1:9" x14ac:dyDescent="0.25">
      <c r="A1160" s="8">
        <v>2022</v>
      </c>
      <c r="B1160" s="8" t="s">
        <v>32</v>
      </c>
      <c r="C1160" s="8" t="s">
        <v>33</v>
      </c>
      <c r="D1160" s="8">
        <v>8266</v>
      </c>
      <c r="E1160" s="8" t="s">
        <v>58</v>
      </c>
      <c r="F1160" s="8">
        <v>6</v>
      </c>
      <c r="G1160" s="8" t="s">
        <v>38</v>
      </c>
      <c r="H1160" s="9">
        <v>198389464</v>
      </c>
      <c r="I1160" s="8"/>
    </row>
    <row r="1161" spans="1:9" x14ac:dyDescent="0.25">
      <c r="A1161" s="8">
        <v>2022</v>
      </c>
      <c r="B1161" s="8" t="s">
        <v>32</v>
      </c>
      <c r="C1161" s="8" t="s">
        <v>33</v>
      </c>
      <c r="D1161" s="8">
        <v>8266</v>
      </c>
      <c r="E1161" s="8" t="s">
        <v>58</v>
      </c>
      <c r="F1161" s="8">
        <v>7</v>
      </c>
      <c r="G1161" s="8" t="s">
        <v>39</v>
      </c>
      <c r="H1161" s="9">
        <v>66748006</v>
      </c>
      <c r="I1161" s="8"/>
    </row>
    <row r="1162" spans="1:9" x14ac:dyDescent="0.25">
      <c r="A1162" s="8">
        <v>2022</v>
      </c>
      <c r="B1162" s="8" t="s">
        <v>32</v>
      </c>
      <c r="C1162" s="8" t="s">
        <v>33</v>
      </c>
      <c r="D1162" s="8">
        <v>8267</v>
      </c>
      <c r="E1162" s="8" t="s">
        <v>59</v>
      </c>
      <c r="F1162" s="8">
        <v>1</v>
      </c>
      <c r="G1162" s="8" t="s">
        <v>35</v>
      </c>
      <c r="H1162" s="9">
        <v>528554</v>
      </c>
      <c r="I1162" s="8"/>
    </row>
    <row r="1163" spans="1:9" x14ac:dyDescent="0.25">
      <c r="A1163" s="8">
        <v>2022</v>
      </c>
      <c r="B1163" s="8" t="s">
        <v>32</v>
      </c>
      <c r="C1163" s="8" t="s">
        <v>33</v>
      </c>
      <c r="D1163" s="8">
        <v>8267</v>
      </c>
      <c r="E1163" s="8" t="s">
        <v>59</v>
      </c>
      <c r="F1163" s="8">
        <v>3</v>
      </c>
      <c r="G1163" s="8" t="s">
        <v>36</v>
      </c>
      <c r="H1163" s="9">
        <v>26307126</v>
      </c>
      <c r="I1163" s="8"/>
    </row>
    <row r="1164" spans="1:9" x14ac:dyDescent="0.25">
      <c r="A1164" s="8">
        <v>2022</v>
      </c>
      <c r="B1164" s="8" t="s">
        <v>32</v>
      </c>
      <c r="C1164" s="8" t="s">
        <v>33</v>
      </c>
      <c r="D1164" s="8">
        <v>8267</v>
      </c>
      <c r="E1164" s="8" t="s">
        <v>59</v>
      </c>
      <c r="F1164" s="8">
        <v>4</v>
      </c>
      <c r="G1164" s="8" t="s">
        <v>37</v>
      </c>
      <c r="H1164" s="9">
        <v>165269</v>
      </c>
      <c r="I1164" s="8"/>
    </row>
    <row r="1165" spans="1:9" x14ac:dyDescent="0.25">
      <c r="A1165" s="8">
        <v>2022</v>
      </c>
      <c r="B1165" s="8" t="s">
        <v>32</v>
      </c>
      <c r="C1165" s="8" t="s">
        <v>33</v>
      </c>
      <c r="D1165" s="8">
        <v>8267</v>
      </c>
      <c r="E1165" s="8" t="s">
        <v>59</v>
      </c>
      <c r="F1165" s="8">
        <v>6</v>
      </c>
      <c r="G1165" s="8" t="s">
        <v>38</v>
      </c>
      <c r="H1165" s="9">
        <v>10137618</v>
      </c>
      <c r="I1165" s="8"/>
    </row>
    <row r="1166" spans="1:9" x14ac:dyDescent="0.25">
      <c r="A1166" s="8">
        <v>2022</v>
      </c>
      <c r="B1166" s="8" t="s">
        <v>32</v>
      </c>
      <c r="C1166" s="8" t="s">
        <v>33</v>
      </c>
      <c r="D1166" s="8">
        <v>8267</v>
      </c>
      <c r="E1166" s="8" t="s">
        <v>59</v>
      </c>
      <c r="F1166" s="8">
        <v>7</v>
      </c>
      <c r="G1166" s="8" t="s">
        <v>39</v>
      </c>
      <c r="H1166" s="9">
        <v>10818802</v>
      </c>
      <c r="I1166" s="8"/>
    </row>
    <row r="1167" spans="1:9" x14ac:dyDescent="0.25">
      <c r="A1167" s="8">
        <v>2022</v>
      </c>
      <c r="B1167" s="8" t="s">
        <v>32</v>
      </c>
      <c r="C1167" s="8" t="s">
        <v>33</v>
      </c>
      <c r="D1167" s="8">
        <v>8279</v>
      </c>
      <c r="E1167" s="8" t="s">
        <v>60</v>
      </c>
      <c r="F1167" s="8">
        <v>1</v>
      </c>
      <c r="G1167" s="8" t="s">
        <v>35</v>
      </c>
      <c r="H1167" s="9">
        <v>1528158</v>
      </c>
      <c r="I1167" s="8"/>
    </row>
    <row r="1168" spans="1:9" x14ac:dyDescent="0.25">
      <c r="A1168" s="8">
        <v>2022</v>
      </c>
      <c r="B1168" s="8" t="s">
        <v>32</v>
      </c>
      <c r="C1168" s="8" t="s">
        <v>33</v>
      </c>
      <c r="D1168" s="8">
        <v>8279</v>
      </c>
      <c r="E1168" s="8" t="s">
        <v>60</v>
      </c>
      <c r="F1168" s="8">
        <v>3</v>
      </c>
      <c r="G1168" s="8" t="s">
        <v>36</v>
      </c>
      <c r="H1168" s="9">
        <v>118193325</v>
      </c>
      <c r="I1168" s="8" t="s">
        <v>41</v>
      </c>
    </row>
    <row r="1169" spans="1:9" x14ac:dyDescent="0.25">
      <c r="A1169" s="8">
        <v>2022</v>
      </c>
      <c r="B1169" s="8" t="s">
        <v>32</v>
      </c>
      <c r="C1169" s="8" t="s">
        <v>33</v>
      </c>
      <c r="D1169" s="8">
        <v>8279</v>
      </c>
      <c r="E1169" s="8" t="s">
        <v>60</v>
      </c>
      <c r="F1169" s="8">
        <v>4</v>
      </c>
      <c r="G1169" s="8" t="s">
        <v>37</v>
      </c>
      <c r="H1169" s="9">
        <v>2446952</v>
      </c>
      <c r="I1169" s="8"/>
    </row>
    <row r="1170" spans="1:9" x14ac:dyDescent="0.25">
      <c r="A1170" s="8">
        <v>2022</v>
      </c>
      <c r="B1170" s="8" t="s">
        <v>32</v>
      </c>
      <c r="C1170" s="8" t="s">
        <v>33</v>
      </c>
      <c r="D1170" s="8">
        <v>8279</v>
      </c>
      <c r="E1170" s="8" t="s">
        <v>60</v>
      </c>
      <c r="F1170" s="8">
        <v>5</v>
      </c>
      <c r="G1170" s="8" t="s">
        <v>46</v>
      </c>
      <c r="H1170" s="8"/>
      <c r="I1170" s="8" t="s">
        <v>43</v>
      </c>
    </row>
    <row r="1171" spans="1:9" x14ac:dyDescent="0.25">
      <c r="A1171" s="8">
        <v>2022</v>
      </c>
      <c r="B1171" s="8" t="s">
        <v>32</v>
      </c>
      <c r="C1171" s="8" t="s">
        <v>33</v>
      </c>
      <c r="D1171" s="8">
        <v>8279</v>
      </c>
      <c r="E1171" s="8" t="s">
        <v>60</v>
      </c>
      <c r="F1171" s="8">
        <v>6</v>
      </c>
      <c r="G1171" s="8" t="s">
        <v>38</v>
      </c>
      <c r="H1171" s="9">
        <v>265359005</v>
      </c>
      <c r="I1171" s="8"/>
    </row>
    <row r="1172" spans="1:9" x14ac:dyDescent="0.25">
      <c r="A1172" s="8">
        <v>2022</v>
      </c>
      <c r="B1172" s="8" t="s">
        <v>32</v>
      </c>
      <c r="C1172" s="8" t="s">
        <v>33</v>
      </c>
      <c r="D1172" s="8">
        <v>8279</v>
      </c>
      <c r="E1172" s="8" t="s">
        <v>60</v>
      </c>
      <c r="F1172" s="8">
        <v>7</v>
      </c>
      <c r="G1172" s="8" t="s">
        <v>39</v>
      </c>
      <c r="H1172" s="9">
        <v>233284372</v>
      </c>
      <c r="I1172" s="8"/>
    </row>
    <row r="1173" spans="1:9" x14ac:dyDescent="0.25">
      <c r="A1173" s="8">
        <v>2022</v>
      </c>
      <c r="B1173" s="8" t="s">
        <v>32</v>
      </c>
      <c r="C1173" s="8" t="s">
        <v>33</v>
      </c>
      <c r="D1173" s="8">
        <v>8290</v>
      </c>
      <c r="E1173" s="8" t="s">
        <v>61</v>
      </c>
      <c r="F1173" s="8">
        <v>1</v>
      </c>
      <c r="G1173" s="8" t="s">
        <v>35</v>
      </c>
      <c r="H1173" s="9">
        <v>49119</v>
      </c>
      <c r="I1173" s="8"/>
    </row>
    <row r="1174" spans="1:9" x14ac:dyDescent="0.25">
      <c r="A1174" s="8">
        <v>2022</v>
      </c>
      <c r="B1174" s="8" t="s">
        <v>32</v>
      </c>
      <c r="C1174" s="8" t="s">
        <v>33</v>
      </c>
      <c r="D1174" s="8">
        <v>8290</v>
      </c>
      <c r="E1174" s="8" t="s">
        <v>61</v>
      </c>
      <c r="F1174" s="8">
        <v>3</v>
      </c>
      <c r="G1174" s="8" t="s">
        <v>36</v>
      </c>
      <c r="H1174" s="8"/>
      <c r="I1174" s="8" t="s">
        <v>43</v>
      </c>
    </row>
    <row r="1175" spans="1:9" x14ac:dyDescent="0.25">
      <c r="A1175" s="8">
        <v>2022</v>
      </c>
      <c r="B1175" s="8" t="s">
        <v>32</v>
      </c>
      <c r="C1175" s="8" t="s">
        <v>33</v>
      </c>
      <c r="D1175" s="8">
        <v>8290</v>
      </c>
      <c r="E1175" s="8" t="s">
        <v>61</v>
      </c>
      <c r="F1175" s="8">
        <v>4</v>
      </c>
      <c r="G1175" s="8" t="s">
        <v>37</v>
      </c>
      <c r="H1175" s="9">
        <v>75771</v>
      </c>
      <c r="I1175" s="8"/>
    </row>
    <row r="1176" spans="1:9" x14ac:dyDescent="0.25">
      <c r="A1176" s="8">
        <v>2022</v>
      </c>
      <c r="B1176" s="8" t="s">
        <v>32</v>
      </c>
      <c r="C1176" s="8" t="s">
        <v>33</v>
      </c>
      <c r="D1176" s="8">
        <v>8290</v>
      </c>
      <c r="E1176" s="8" t="s">
        <v>61</v>
      </c>
      <c r="F1176" s="8">
        <v>6</v>
      </c>
      <c r="G1176" s="8" t="s">
        <v>38</v>
      </c>
      <c r="H1176" s="9">
        <v>1152902</v>
      </c>
      <c r="I1176" s="8"/>
    </row>
    <row r="1177" spans="1:9" x14ac:dyDescent="0.25">
      <c r="A1177" s="8">
        <v>2022</v>
      </c>
      <c r="B1177" s="8" t="s">
        <v>32</v>
      </c>
      <c r="C1177" s="8" t="s">
        <v>33</v>
      </c>
      <c r="D1177" s="8">
        <v>8290</v>
      </c>
      <c r="E1177" s="8" t="s">
        <v>61</v>
      </c>
      <c r="F1177" s="8">
        <v>7</v>
      </c>
      <c r="G1177" s="8" t="s">
        <v>39</v>
      </c>
      <c r="H1177" s="9">
        <v>2677055</v>
      </c>
      <c r="I1177" s="8"/>
    </row>
    <row r="1178" spans="1:9" x14ac:dyDescent="0.25">
      <c r="A1178" s="8">
        <v>2022</v>
      </c>
      <c r="B1178" s="8" t="s">
        <v>32</v>
      </c>
      <c r="C1178" s="8" t="s">
        <v>33</v>
      </c>
      <c r="D1178" s="8">
        <v>8291</v>
      </c>
      <c r="E1178" s="8" t="s">
        <v>62</v>
      </c>
      <c r="F1178" s="8">
        <v>1</v>
      </c>
      <c r="G1178" s="8" t="s">
        <v>35</v>
      </c>
      <c r="H1178" s="8"/>
      <c r="I1178" s="8" t="s">
        <v>43</v>
      </c>
    </row>
    <row r="1179" spans="1:9" x14ac:dyDescent="0.25">
      <c r="A1179" s="8">
        <v>2022</v>
      </c>
      <c r="B1179" s="8" t="s">
        <v>32</v>
      </c>
      <c r="C1179" s="8" t="s">
        <v>33</v>
      </c>
      <c r="D1179" s="8">
        <v>8291</v>
      </c>
      <c r="E1179" s="8" t="s">
        <v>62</v>
      </c>
      <c r="F1179" s="8">
        <v>3</v>
      </c>
      <c r="G1179" s="8" t="s">
        <v>36</v>
      </c>
      <c r="H1179" s="9">
        <v>13517268</v>
      </c>
      <c r="I1179" s="8"/>
    </row>
    <row r="1180" spans="1:9" x14ac:dyDescent="0.25">
      <c r="A1180" s="8">
        <v>2022</v>
      </c>
      <c r="B1180" s="8" t="s">
        <v>32</v>
      </c>
      <c r="C1180" s="8" t="s">
        <v>33</v>
      </c>
      <c r="D1180" s="8">
        <v>8291</v>
      </c>
      <c r="E1180" s="8" t="s">
        <v>62</v>
      </c>
      <c r="F1180" s="8">
        <v>4</v>
      </c>
      <c r="G1180" s="8" t="s">
        <v>37</v>
      </c>
      <c r="H1180" s="9">
        <v>226106</v>
      </c>
      <c r="I1180" s="8"/>
    </row>
    <row r="1181" spans="1:9" x14ac:dyDescent="0.25">
      <c r="A1181" s="8">
        <v>2022</v>
      </c>
      <c r="B1181" s="8" t="s">
        <v>32</v>
      </c>
      <c r="C1181" s="8" t="s">
        <v>33</v>
      </c>
      <c r="D1181" s="8">
        <v>8291</v>
      </c>
      <c r="E1181" s="8" t="s">
        <v>62</v>
      </c>
      <c r="F1181" s="8">
        <v>5</v>
      </c>
      <c r="G1181" s="8" t="s">
        <v>46</v>
      </c>
      <c r="H1181" s="8"/>
      <c r="I1181" s="8" t="s">
        <v>43</v>
      </c>
    </row>
    <row r="1182" spans="1:9" x14ac:dyDescent="0.25">
      <c r="A1182" s="8">
        <v>2022</v>
      </c>
      <c r="B1182" s="8" t="s">
        <v>32</v>
      </c>
      <c r="C1182" s="8" t="s">
        <v>33</v>
      </c>
      <c r="D1182" s="8">
        <v>8291</v>
      </c>
      <c r="E1182" s="8" t="s">
        <v>62</v>
      </c>
      <c r="F1182" s="8">
        <v>6</v>
      </c>
      <c r="G1182" s="8" t="s">
        <v>38</v>
      </c>
      <c r="H1182" s="9">
        <v>7549659</v>
      </c>
      <c r="I1182" s="8"/>
    </row>
    <row r="1183" spans="1:9" x14ac:dyDescent="0.25">
      <c r="A1183" s="8">
        <v>2022</v>
      </c>
      <c r="B1183" s="8" t="s">
        <v>32</v>
      </c>
      <c r="C1183" s="8" t="s">
        <v>33</v>
      </c>
      <c r="D1183" s="8">
        <v>8291</v>
      </c>
      <c r="E1183" s="8" t="s">
        <v>62</v>
      </c>
      <c r="F1183" s="8">
        <v>7</v>
      </c>
      <c r="G1183" s="8" t="s">
        <v>39</v>
      </c>
      <c r="H1183" s="9">
        <v>10297073</v>
      </c>
      <c r="I1183" s="8"/>
    </row>
    <row r="1184" spans="1:9" x14ac:dyDescent="0.25">
      <c r="A1184" s="8">
        <v>2022</v>
      </c>
      <c r="B1184" s="8" t="s">
        <v>32</v>
      </c>
      <c r="C1184" s="8" t="s">
        <v>33</v>
      </c>
      <c r="D1184" s="8">
        <v>8300</v>
      </c>
      <c r="E1184" s="8" t="s">
        <v>63</v>
      </c>
      <c r="F1184" s="8">
        <v>1</v>
      </c>
      <c r="G1184" s="8" t="s">
        <v>35</v>
      </c>
      <c r="H1184" s="9">
        <v>22410</v>
      </c>
      <c r="I1184" s="8"/>
    </row>
    <row r="1185" spans="1:9" x14ac:dyDescent="0.25">
      <c r="A1185" s="8">
        <v>2022</v>
      </c>
      <c r="B1185" s="8" t="s">
        <v>32</v>
      </c>
      <c r="C1185" s="8" t="s">
        <v>33</v>
      </c>
      <c r="D1185" s="8">
        <v>8300</v>
      </c>
      <c r="E1185" s="8" t="s">
        <v>63</v>
      </c>
      <c r="F1185" s="8">
        <v>3</v>
      </c>
      <c r="G1185" s="8" t="s">
        <v>36</v>
      </c>
      <c r="H1185" s="9">
        <v>28261432</v>
      </c>
      <c r="I1185" s="8"/>
    </row>
    <row r="1186" spans="1:9" x14ac:dyDescent="0.25">
      <c r="A1186" s="8">
        <v>2022</v>
      </c>
      <c r="B1186" s="8" t="s">
        <v>32</v>
      </c>
      <c r="C1186" s="8" t="s">
        <v>33</v>
      </c>
      <c r="D1186" s="8">
        <v>8300</v>
      </c>
      <c r="E1186" s="8" t="s">
        <v>63</v>
      </c>
      <c r="F1186" s="8">
        <v>4</v>
      </c>
      <c r="G1186" s="8" t="s">
        <v>37</v>
      </c>
      <c r="H1186" s="9">
        <v>360372</v>
      </c>
      <c r="I1186" s="8"/>
    </row>
    <row r="1187" spans="1:9" x14ac:dyDescent="0.25">
      <c r="A1187" s="8">
        <v>2022</v>
      </c>
      <c r="B1187" s="8" t="s">
        <v>32</v>
      </c>
      <c r="C1187" s="8" t="s">
        <v>33</v>
      </c>
      <c r="D1187" s="8">
        <v>8300</v>
      </c>
      <c r="E1187" s="8" t="s">
        <v>63</v>
      </c>
      <c r="F1187" s="8">
        <v>6</v>
      </c>
      <c r="G1187" s="8" t="s">
        <v>38</v>
      </c>
      <c r="H1187" s="9">
        <v>10292100</v>
      </c>
      <c r="I1187" s="8"/>
    </row>
    <row r="1188" spans="1:9" x14ac:dyDescent="0.25">
      <c r="A1188" s="8">
        <v>2022</v>
      </c>
      <c r="B1188" s="8" t="s">
        <v>32</v>
      </c>
      <c r="C1188" s="8" t="s">
        <v>33</v>
      </c>
      <c r="D1188" s="8">
        <v>8300</v>
      </c>
      <c r="E1188" s="8" t="s">
        <v>63</v>
      </c>
      <c r="F1188" s="8">
        <v>7</v>
      </c>
      <c r="G1188" s="8" t="s">
        <v>39</v>
      </c>
      <c r="H1188" s="9">
        <v>9688937</v>
      </c>
      <c r="I1188" s="8"/>
    </row>
    <row r="1189" spans="1:9" x14ac:dyDescent="0.25">
      <c r="A1189" s="8">
        <v>2022</v>
      </c>
      <c r="B1189" s="8" t="s">
        <v>32</v>
      </c>
      <c r="C1189" s="8" t="s">
        <v>33</v>
      </c>
      <c r="D1189" s="8">
        <v>8904</v>
      </c>
      <c r="E1189" s="8" t="s">
        <v>64</v>
      </c>
      <c r="F1189" s="8">
        <v>3</v>
      </c>
      <c r="G1189" s="8" t="s">
        <v>36</v>
      </c>
      <c r="H1189" s="9">
        <v>26096</v>
      </c>
      <c r="I1189" s="8"/>
    </row>
    <row r="1190" spans="1:9" x14ac:dyDescent="0.25">
      <c r="A1190" s="8">
        <v>2022</v>
      </c>
      <c r="B1190" s="8" t="s">
        <v>32</v>
      </c>
      <c r="C1190" s="8" t="s">
        <v>33</v>
      </c>
      <c r="D1190" s="8">
        <v>8904</v>
      </c>
      <c r="E1190" s="8" t="s">
        <v>64</v>
      </c>
      <c r="F1190" s="8">
        <v>4</v>
      </c>
      <c r="G1190" s="8" t="s">
        <v>37</v>
      </c>
      <c r="H1190" s="9">
        <v>130766</v>
      </c>
      <c r="I1190" s="8"/>
    </row>
    <row r="1191" spans="1:9" x14ac:dyDescent="0.25">
      <c r="A1191" s="8">
        <v>2022</v>
      </c>
      <c r="B1191" s="8" t="s">
        <v>32</v>
      </c>
      <c r="C1191" s="8" t="s">
        <v>33</v>
      </c>
      <c r="D1191" s="8">
        <v>8904</v>
      </c>
      <c r="E1191" s="8" t="s">
        <v>64</v>
      </c>
      <c r="F1191" s="8">
        <v>6</v>
      </c>
      <c r="G1191" s="8" t="s">
        <v>38</v>
      </c>
      <c r="H1191" s="9">
        <v>5794940</v>
      </c>
      <c r="I1191" s="8"/>
    </row>
    <row r="1192" spans="1:9" x14ac:dyDescent="0.25">
      <c r="A1192" s="8">
        <v>2022</v>
      </c>
      <c r="B1192" s="8" t="s">
        <v>32</v>
      </c>
      <c r="C1192" s="8" t="s">
        <v>33</v>
      </c>
      <c r="D1192" s="8">
        <v>8904</v>
      </c>
      <c r="E1192" s="8" t="s">
        <v>64</v>
      </c>
      <c r="F1192" s="8">
        <v>7</v>
      </c>
      <c r="G1192" s="8" t="s">
        <v>39</v>
      </c>
      <c r="H1192" s="9">
        <v>12238026</v>
      </c>
      <c r="I1192" s="8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Dades Genially</vt:lpstr>
      <vt:lpstr>Dades Genially (2)</vt:lpstr>
      <vt:lpstr>Consum elèctric per municipi</vt:lpstr>
      <vt:lpstr>Potencial de generació FV</vt:lpstr>
      <vt:lpstr>Font de dades</vt:lpstr>
      <vt:lpstr>Consum elèctric desagregat 2022</vt:lpstr>
      <vt:lpstr>Dades consums elèctrics DIBA</vt:lpstr>
      <vt:lpstr>Serie consum elec 2013-2022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2025-04-07T09:52:22Z</dcterms:modified>
</cp:coreProperties>
</file>